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ok4web117\"/>
    </mc:Choice>
  </mc:AlternateContent>
  <xr:revisionPtr revIDLastSave="0" documentId="8_{D81513AF-533B-4347-86F3-79FE5E8B7A2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1603" sheetId="1" r:id="rId1"/>
  </sheets>
  <definedNames>
    <definedName name="_xlnm.Print_Area" localSheetId="0">'hr1603'!$B$8:$R$76</definedName>
    <definedName name="_xlnm.Print_Titles" localSheetId="0">'hr1603'!$1:$7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0" i="1" l="1"/>
  <c r="Q50" i="1"/>
  <c r="R48" i="1"/>
  <c r="Q48" i="1"/>
  <c r="R44" i="1"/>
  <c r="Q44" i="1"/>
  <c r="R42" i="1"/>
  <c r="Q42" i="1"/>
  <c r="R39" i="1"/>
  <c r="Q35" i="1"/>
  <c r="R35" i="1"/>
  <c r="Q34" i="1"/>
  <c r="O36" i="1"/>
  <c r="O41" i="1" s="1"/>
  <c r="N36" i="1"/>
  <c r="N41" i="1" s="1"/>
  <c r="M36" i="1"/>
  <c r="M41" i="1" s="1"/>
  <c r="L36" i="1"/>
  <c r="L41" i="1" s="1"/>
  <c r="K36" i="1"/>
  <c r="K41" i="1" s="1"/>
  <c r="J36" i="1"/>
  <c r="J41" i="1" s="1"/>
  <c r="I36" i="1"/>
  <c r="I41" i="1" s="1"/>
  <c r="H36" i="1"/>
  <c r="H41" i="1" s="1"/>
  <c r="Q33" i="1"/>
  <c r="F36" i="1"/>
  <c r="F41" i="1" s="1"/>
  <c r="E36" i="1"/>
  <c r="E41" i="1" s="1"/>
  <c r="R31" i="1"/>
  <c r="Q31" i="1"/>
  <c r="R29" i="1"/>
  <c r="Q29" i="1"/>
  <c r="Q26" i="1"/>
  <c r="Q22" i="1"/>
  <c r="R22" i="1"/>
  <c r="Q21" i="1"/>
  <c r="R21" i="1"/>
  <c r="Q20" i="1"/>
  <c r="R19" i="1"/>
  <c r="Q18" i="1"/>
  <c r="R18" i="1"/>
  <c r="Q17" i="1"/>
  <c r="R17" i="1"/>
  <c r="Q16" i="1"/>
  <c r="N23" i="1"/>
  <c r="J23" i="1"/>
  <c r="F23" i="1"/>
  <c r="R15" i="1"/>
  <c r="O23" i="1"/>
  <c r="M23" i="1"/>
  <c r="L23" i="1"/>
  <c r="K23" i="1"/>
  <c r="I23" i="1"/>
  <c r="H23" i="1"/>
  <c r="G23" i="1"/>
  <c r="E23" i="1"/>
  <c r="R12" i="1"/>
  <c r="Q12" i="1"/>
  <c r="R10" i="1"/>
  <c r="Q10" i="1"/>
  <c r="F9" i="1"/>
  <c r="G9" i="1" s="1"/>
  <c r="H9" i="1" s="1"/>
  <c r="I9" i="1" s="1"/>
  <c r="J9" i="1" s="1"/>
  <c r="N2" i="1"/>
  <c r="G28" i="1" l="1"/>
  <c r="O28" i="1"/>
  <c r="O45" i="1" s="1"/>
  <c r="O46" i="1"/>
  <c r="Q8" i="1"/>
  <c r="K9" i="1"/>
  <c r="L9" i="1" s="1"/>
  <c r="M9" i="1" s="1"/>
  <c r="N9" i="1" s="1"/>
  <c r="O9" i="1" s="1"/>
  <c r="R8" i="1" s="1"/>
  <c r="H28" i="1"/>
  <c r="H45" i="1" s="1"/>
  <c r="H46" i="1"/>
  <c r="L46" i="1"/>
  <c r="L28" i="1"/>
  <c r="L45" i="1" s="1"/>
  <c r="K28" i="1"/>
  <c r="K45" i="1" s="1"/>
  <c r="K46" i="1"/>
  <c r="R23" i="1"/>
  <c r="E28" i="1"/>
  <c r="E46" i="1"/>
  <c r="Q23" i="1"/>
  <c r="I46" i="1"/>
  <c r="I28" i="1"/>
  <c r="I45" i="1" s="1"/>
  <c r="M28" i="1"/>
  <c r="M45" i="1" s="1"/>
  <c r="M46" i="1"/>
  <c r="F46" i="1"/>
  <c r="F28" i="1"/>
  <c r="F45" i="1" s="1"/>
  <c r="J46" i="1"/>
  <c r="J28" i="1"/>
  <c r="J45" i="1" s="1"/>
  <c r="N46" i="1"/>
  <c r="N28" i="1"/>
  <c r="N45" i="1" s="1"/>
  <c r="R16" i="1"/>
  <c r="R26" i="1"/>
  <c r="R34" i="1"/>
  <c r="Q14" i="1"/>
  <c r="R14" i="1"/>
  <c r="Q15" i="1"/>
  <c r="Q19" i="1"/>
  <c r="R33" i="1"/>
  <c r="Q39" i="1"/>
  <c r="R20" i="1"/>
  <c r="G36" i="1"/>
  <c r="G41" i="1" s="1"/>
  <c r="N47" i="1" l="1"/>
  <c r="F47" i="1"/>
  <c r="I47" i="1"/>
  <c r="M47" i="1"/>
  <c r="L47" i="1"/>
  <c r="R28" i="1"/>
  <c r="E45" i="1"/>
  <c r="Q28" i="1"/>
  <c r="Q36" i="1"/>
  <c r="J47" i="1"/>
  <c r="R36" i="1"/>
  <c r="K47" i="1"/>
  <c r="H47" i="1"/>
  <c r="O47" i="1"/>
  <c r="G46" i="1"/>
  <c r="R46" i="1" s="1"/>
  <c r="Q41" i="1"/>
  <c r="R41" i="1"/>
  <c r="G45" i="1"/>
  <c r="Q46" i="1" l="1"/>
  <c r="G47" i="1"/>
  <c r="E47" i="1"/>
  <c r="R45" i="1"/>
  <c r="Q45" i="1"/>
  <c r="R47" i="1" l="1"/>
  <c r="Q47" i="1"/>
</calcChain>
</file>

<file path=xl/sharedStrings.xml><?xml version="1.0" encoding="utf-8"?>
<sst xmlns="http://schemas.openxmlformats.org/spreadsheetml/2006/main" count="62" uniqueCount="49">
  <si>
    <t>Congressional Budget Office</t>
  </si>
  <si>
    <t>Cost Estimate</t>
  </si>
  <si>
    <t xml:space="preserve">H.R. 1603, Farm Workforce Modernization Act of 2021, as passed by the House of Representatives </t>
  </si>
  <si>
    <t>on March 18, 2021</t>
  </si>
  <si>
    <t>Estimated Effects on Direct Spending and Revenues</t>
  </si>
  <si>
    <t>By Fiscal Year, Millions of Dollars</t>
  </si>
  <si>
    <t>Increases in Direct Spending Outlays</t>
  </si>
  <si>
    <t>On-Budget</t>
  </si>
  <si>
    <r>
      <t>Premium Tax Credits</t>
    </r>
    <r>
      <rPr>
        <vertAlign val="superscript"/>
        <sz val="11"/>
        <rFont val="Calibri"/>
        <family val="2"/>
        <scheme val="minor"/>
      </rPr>
      <t>a</t>
    </r>
  </si>
  <si>
    <t>DHS Fees and Spending</t>
  </si>
  <si>
    <t>Medicaid and CHIP</t>
  </si>
  <si>
    <t>Medicare</t>
  </si>
  <si>
    <t>SNAP and Child Nutrition</t>
  </si>
  <si>
    <t>Department of Labor</t>
  </si>
  <si>
    <t>Supplemental Security Income</t>
  </si>
  <si>
    <t>Higher Education Assistance</t>
  </si>
  <si>
    <t>Subtotal</t>
  </si>
  <si>
    <t>Off-Budget</t>
  </si>
  <si>
    <t>Social Security</t>
  </si>
  <si>
    <t>Total</t>
  </si>
  <si>
    <t>Increases or Decreases (-) in Revenues</t>
  </si>
  <si>
    <t>Income and Medicare Taxes</t>
  </si>
  <si>
    <t>Increases or Decreases (-) in the Deficit From Changes in Direct Spending and Revenues</t>
  </si>
  <si>
    <t xml:space="preserve">H.R. 1603 would allow unlawfully present aliens (non-U.S. nationals) who are working in agriculture to receive Certified Agricultural Worker </t>
  </si>
  <si>
    <t xml:space="preserve">H.R. 1603 would reform the H-2A nonimmigrant (temporary) agricultural worker program. CBO estimates that about 200,000 additional alien </t>
  </si>
  <si>
    <t>workers would receive H-2A nonimmigrant status over the 2022-2031 period because of those changes. H-2A workers are eligible for some</t>
  </si>
  <si>
    <t>federal health benefits; they do not pay federal payroll taxes.</t>
  </si>
  <si>
    <t>H.R. 1603 would increase the number of people who can receive employment-based green cards by 40,000 per year. People who receive LPR</t>
  </si>
  <si>
    <t>status become eligible for more federal benefits than nonimmigrant workers.</t>
  </si>
  <si>
    <t>Sources: Congressional Budget Office and the staff of the Joint Committee on Taxation.</t>
  </si>
  <si>
    <t xml:space="preserve">Estimates relative to CBO's February 2021 baseline. </t>
  </si>
  <si>
    <t>$13 billion over the 2021-2026 period, subject to the appropriation of the estimated amounts.</t>
  </si>
  <si>
    <t xml:space="preserve">CHIP = Children's Health Insurance Program; DHS = Department of Homeland Security; SNAP = Supplemental Nutrition Assistance Program; </t>
  </si>
  <si>
    <t xml:space="preserve">* = between zero and $500,000.  </t>
  </si>
  <si>
    <t>a.</t>
  </si>
  <si>
    <t>Premium tax credits are federal subsidies for health insurance purchased through the marketplaces established by the Affordable Care Act.</t>
  </si>
  <si>
    <t>*</t>
  </si>
  <si>
    <t>Immigration Fees and Fines</t>
  </si>
  <si>
    <t>Other Refundable Tax Credits</t>
  </si>
  <si>
    <t>The changes in direct spending would affect budget authority by similar amounts.</t>
  </si>
  <si>
    <t xml:space="preserve">Status (CAWS) and, eventually, lawful permanent resident (LPR) status. Using data from the Department of Agriculture, Department of Labor, </t>
  </si>
  <si>
    <t xml:space="preserve">and DHS, CBO estimates that more than 300,000 workers and 200,000 of their dependents would receive CAWS. Aliens receiving CAWS </t>
  </si>
  <si>
    <t xml:space="preserve">would become eligible for certain federal benefits and tax credits, if they meet the other eligibility criteria for those programs. They would </t>
  </si>
  <si>
    <t xml:space="preserve">gain eligibility for more benefits after adjusting to LPR status. Additionally, increased reporting of employment income by people who would </t>
  </si>
  <si>
    <t>Committee on Taxation estimates.</t>
  </si>
  <si>
    <t>Staff Contact: David Rafferty</t>
  </si>
  <si>
    <t>Continued</t>
  </si>
  <si>
    <t xml:space="preserve">The act would also affect spending subject to appropriation. CBO estimates that implementing those provisions would cost about </t>
  </si>
  <si>
    <t xml:space="preserve">gain employment authorization and Social Security Numbers under the act would result in higher net revenues, the staff of the Joint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</si>
</sst>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###.\ "/>
    <numFmt numFmtId="166" formatCode="0.0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Font="1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center"/>
    </xf>
    <xf numFmtId="0" fontId="9" fillId="2" borderId="0" xfId="1" applyFont="1" applyFill="1" applyBorder="1"/>
    <xf numFmtId="0" fontId="9" fillId="2" borderId="0" xfId="1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top"/>
    </xf>
    <xf numFmtId="3" fontId="10" fillId="2" borderId="0" xfId="1" applyNumberFormat="1" applyFont="1" applyFill="1" applyAlignment="1">
      <alignment horizontal="centerContinuous" vertical="top"/>
    </xf>
    <xf numFmtId="0" fontId="10" fillId="2" borderId="0" xfId="1" applyFont="1" applyFill="1" applyBorder="1" applyAlignment="1">
      <alignment horizontal="centerContinuous" vertical="top"/>
    </xf>
    <xf numFmtId="0" fontId="1" fillId="0" borderId="0" xfId="1" applyFont="1" applyBorder="1"/>
    <xf numFmtId="0" fontId="10" fillId="2" borderId="0" xfId="1" applyFont="1" applyFill="1" applyBorder="1" applyAlignment="1">
      <alignment horizontal="right" vertical="top" wrapText="1"/>
    </xf>
    <xf numFmtId="0" fontId="10" fillId="2" borderId="1" xfId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right" vertical="top" wrapText="1"/>
    </xf>
    <xf numFmtId="0" fontId="9" fillId="2" borderId="0" xfId="1" applyFont="1" applyFill="1" applyBorder="1" applyAlignment="1">
      <alignment vertical="top"/>
    </xf>
    <xf numFmtId="0" fontId="9" fillId="2" borderId="0" xfId="1" applyFont="1" applyFill="1" applyAlignment="1">
      <alignment horizontal="center" vertical="top"/>
    </xf>
    <xf numFmtId="0" fontId="9" fillId="2" borderId="0" xfId="1" applyFont="1" applyFill="1" applyAlignment="1">
      <alignment vertical="top"/>
    </xf>
    <xf numFmtId="3" fontId="10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horizontal="right" vertical="top"/>
    </xf>
    <xf numFmtId="3" fontId="9" fillId="4" borderId="0" xfId="1" applyNumberFormat="1" applyFont="1" applyFill="1" applyBorder="1" applyAlignment="1">
      <alignment horizontal="right"/>
    </xf>
    <xf numFmtId="3" fontId="10" fillId="4" borderId="0" xfId="1" applyNumberFormat="1" applyFont="1" applyFill="1" applyAlignment="1">
      <alignment vertical="top"/>
    </xf>
    <xf numFmtId="165" fontId="9" fillId="2" borderId="0" xfId="1" applyNumberFormat="1" applyFont="1" applyFill="1" applyAlignment="1">
      <alignment horizontal="left" vertical="top"/>
    </xf>
    <xf numFmtId="3" fontId="9" fillId="2" borderId="0" xfId="1" applyNumberFormat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left"/>
    </xf>
    <xf numFmtId="3" fontId="9" fillId="2" borderId="0" xfId="1" applyNumberFormat="1" applyFont="1" applyFill="1" applyAlignment="1">
      <alignment horizontal="left" vertical="top"/>
    </xf>
    <xf numFmtId="3" fontId="9" fillId="2" borderId="2" xfId="1" applyNumberFormat="1" applyFont="1" applyFill="1" applyBorder="1" applyAlignment="1">
      <alignment horizontal="right"/>
    </xf>
    <xf numFmtId="165" fontId="9" fillId="2" borderId="2" xfId="1" applyNumberFormat="1" applyFont="1" applyFill="1" applyBorder="1" applyAlignment="1">
      <alignment horizontal="left" vertical="top"/>
    </xf>
    <xf numFmtId="3" fontId="9" fillId="2" borderId="2" xfId="1" applyNumberFormat="1" applyFont="1" applyFill="1" applyBorder="1" applyAlignment="1">
      <alignment vertical="top" wrapText="1"/>
    </xf>
    <xf numFmtId="3" fontId="9" fillId="2" borderId="0" xfId="1" applyNumberFormat="1" applyFont="1" applyFill="1" applyAlignment="1">
      <alignment vertical="top" wrapText="1"/>
    </xf>
    <xf numFmtId="166" fontId="9" fillId="2" borderId="0" xfId="1" applyNumberFormat="1" applyFont="1" applyFill="1" applyBorder="1" applyAlignment="1">
      <alignment vertical="top"/>
    </xf>
    <xf numFmtId="0" fontId="1" fillId="2" borderId="0" xfId="1" applyFont="1" applyFill="1"/>
    <xf numFmtId="166" fontId="9" fillId="2" borderId="0" xfId="1" applyNumberFormat="1" applyFont="1" applyFill="1" applyBorder="1" applyAlignment="1">
      <alignment horizontal="left" vertical="top"/>
    </xf>
    <xf numFmtId="165" fontId="9" fillId="2" borderId="0" xfId="1" applyNumberFormat="1" applyFont="1" applyFill="1" applyBorder="1" applyAlignment="1">
      <alignment horizontal="left" vertical="top"/>
    </xf>
    <xf numFmtId="3" fontId="10" fillId="2" borderId="0" xfId="1" applyNumberFormat="1" applyFont="1" applyFill="1" applyAlignment="1">
      <alignment horizontal="right" vertical="top"/>
    </xf>
    <xf numFmtId="3" fontId="10" fillId="4" borderId="0" xfId="1" applyNumberFormat="1" applyFont="1" applyFill="1" applyBorder="1" applyAlignment="1">
      <alignment horizontal="right"/>
    </xf>
    <xf numFmtId="0" fontId="10" fillId="2" borderId="0" xfId="1" applyFont="1" applyFill="1" applyAlignment="1">
      <alignment vertical="top"/>
    </xf>
    <xf numFmtId="3" fontId="12" fillId="2" borderId="0" xfId="1" applyNumberFormat="1" applyFont="1" applyFill="1" applyAlignment="1">
      <alignment vertical="top"/>
    </xf>
    <xf numFmtId="0" fontId="12" fillId="2" borderId="0" xfId="1" applyFont="1" applyFill="1" applyAlignment="1">
      <alignment vertical="top"/>
    </xf>
    <xf numFmtId="3" fontId="12" fillId="2" borderId="0" xfId="1" applyNumberFormat="1" applyFont="1" applyFill="1" applyAlignment="1">
      <alignment horizontal="right" vertical="top"/>
    </xf>
    <xf numFmtId="3" fontId="13" fillId="2" borderId="0" xfId="1" applyNumberFormat="1" applyFont="1" applyFill="1" applyAlignment="1">
      <alignment vertical="top"/>
    </xf>
    <xf numFmtId="3" fontId="12" fillId="4" borderId="0" xfId="1" applyNumberFormat="1" applyFont="1" applyFill="1" applyBorder="1" applyAlignment="1">
      <alignment horizontal="right"/>
    </xf>
    <xf numFmtId="0" fontId="1" fillId="0" borderId="1" xfId="1" applyFont="1" applyBorder="1"/>
    <xf numFmtId="0" fontId="1" fillId="0" borderId="0" xfId="1" applyFont="1" applyAlignment="1">
      <alignment horizontal="right"/>
    </xf>
    <xf numFmtId="3" fontId="9" fillId="2" borderId="0" xfId="1" applyNumberFormat="1" applyFont="1" applyFill="1" applyBorder="1" applyAlignment="1">
      <alignment vertical="top" wrapText="1"/>
    </xf>
    <xf numFmtId="0" fontId="10" fillId="2" borderId="0" xfId="1" applyFont="1" applyFill="1" applyAlignment="1">
      <alignment horizontal="center" vertical="top"/>
    </xf>
    <xf numFmtId="164" fontId="4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10" fillId="4" borderId="0" xfId="1" applyFont="1" applyFill="1" applyBorder="1" applyAlignment="1">
      <alignment horizontal="right" wrapText="1"/>
    </xf>
    <xf numFmtId="0" fontId="10" fillId="4" borderId="1" xfId="1" applyFont="1" applyFill="1" applyBorder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33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71437</xdr:rowOff>
    </xdr:from>
    <xdr:to>
      <xdr:col>2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131" y="255587"/>
          <a:ext cx="411163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6"/>
  <sheetViews>
    <sheetView tabSelected="1" topLeftCell="B1" zoomScaleNormal="100" zoomScaleSheetLayoutView="100" workbookViewId="0">
      <pane xSplit="3" ySplit="9" topLeftCell="E10" activePane="bottomRight" state="frozen"/>
      <selection activeCell="B1" sqref="B1"/>
      <selection pane="topRight" activeCell="E1" sqref="E1"/>
      <selection pane="bottomLeft" activeCell="B10" sqref="B10"/>
      <selection pane="bottomRight" activeCell="E10" sqref="E10"/>
    </sheetView>
  </sheetViews>
  <sheetFormatPr defaultColWidth="8.4140625" defaultRowHeight="14.5" x14ac:dyDescent="0.35"/>
  <cols>
    <col min="1" max="1" width="8.4140625" style="1"/>
    <col min="2" max="2" width="2.33203125" style="1" customWidth="1"/>
    <col min="3" max="3" width="7.33203125" style="1" customWidth="1"/>
    <col min="4" max="4" width="26.83203125" style="1" customWidth="1"/>
    <col min="5" max="15" width="5.33203125" style="1" customWidth="1"/>
    <col min="16" max="16" width="1.08203125" style="1" customWidth="1"/>
    <col min="17" max="18" width="6.1640625" style="1" customWidth="1"/>
    <col min="19" max="16384" width="8.4140625" style="1"/>
  </cols>
  <sheetData>
    <row r="2" spans="1:18" ht="18.5" x14ac:dyDescent="0.35">
      <c r="B2" s="2"/>
      <c r="C2" s="2"/>
      <c r="D2" s="2" t="s">
        <v>0</v>
      </c>
      <c r="E2" s="3"/>
      <c r="F2" s="3"/>
      <c r="G2" s="3"/>
      <c r="H2" s="3"/>
      <c r="I2" s="3"/>
      <c r="J2" s="3"/>
      <c r="K2" s="3"/>
      <c r="L2" s="3"/>
      <c r="M2" s="3"/>
      <c r="N2" s="51">
        <f ca="1">NOW()</f>
        <v>44315.606606018519</v>
      </c>
      <c r="O2" s="52"/>
      <c r="P2" s="52"/>
      <c r="Q2" s="52"/>
      <c r="R2" s="52"/>
    </row>
    <row r="3" spans="1:18" ht="18.5" x14ac:dyDescent="0.35">
      <c r="B3" s="2"/>
      <c r="C3" s="2"/>
      <c r="D3" s="4" t="s">
        <v>1</v>
      </c>
      <c r="E3" s="3"/>
      <c r="F3" s="3"/>
      <c r="G3" s="3"/>
      <c r="H3" s="3"/>
      <c r="I3" s="3"/>
      <c r="J3" s="3"/>
      <c r="K3" s="3"/>
      <c r="L3" s="3"/>
      <c r="M3" s="3"/>
      <c r="N3" s="5"/>
      <c r="O3" s="6"/>
      <c r="P3" s="6"/>
      <c r="Q3" s="6"/>
      <c r="R3" s="6"/>
    </row>
    <row r="4" spans="1:18" ht="18.5" x14ac:dyDescent="0.35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5"/>
      <c r="O4" s="6"/>
      <c r="P4" s="6"/>
      <c r="Q4" s="6"/>
      <c r="R4" s="6"/>
    </row>
    <row r="5" spans="1:18" ht="18.5" x14ac:dyDescent="0.45">
      <c r="B5" s="7" t="s">
        <v>2</v>
      </c>
      <c r="C5" s="7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.5" x14ac:dyDescent="0.45">
      <c r="B6" s="7" t="s">
        <v>3</v>
      </c>
      <c r="C6" s="7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8.5" x14ac:dyDescent="0.45">
      <c r="B7" s="7" t="s">
        <v>4</v>
      </c>
      <c r="C7" s="7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35">
      <c r="B8" s="10"/>
      <c r="C8" s="11"/>
      <c r="D8" s="12"/>
      <c r="E8" s="13" t="s">
        <v>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  <c r="Q8" s="53" t="str">
        <f>E9&amp;"-"&amp;J9</f>
        <v>2021-2026</v>
      </c>
      <c r="R8" s="53" t="str">
        <f>E9&amp;"-"&amp;O9</f>
        <v>2021-2031</v>
      </c>
    </row>
    <row r="9" spans="1:18" x14ac:dyDescent="0.35">
      <c r="A9" s="15"/>
      <c r="B9" s="16"/>
      <c r="C9" s="11"/>
      <c r="D9" s="12"/>
      <c r="E9" s="17">
        <v>2021</v>
      </c>
      <c r="F9" s="17">
        <f t="shared" ref="F9:O9" si="0">E9+1</f>
        <v>2022</v>
      </c>
      <c r="G9" s="17">
        <f t="shared" si="0"/>
        <v>2023</v>
      </c>
      <c r="H9" s="17">
        <f t="shared" si="0"/>
        <v>2024</v>
      </c>
      <c r="I9" s="17">
        <f t="shared" si="0"/>
        <v>2025</v>
      </c>
      <c r="J9" s="17">
        <f t="shared" si="0"/>
        <v>2026</v>
      </c>
      <c r="K9" s="17">
        <f t="shared" si="0"/>
        <v>2027</v>
      </c>
      <c r="L9" s="17">
        <f t="shared" si="0"/>
        <v>2028</v>
      </c>
      <c r="M9" s="17">
        <f t="shared" si="0"/>
        <v>2029</v>
      </c>
      <c r="N9" s="17">
        <f t="shared" si="0"/>
        <v>2030</v>
      </c>
      <c r="O9" s="17">
        <f t="shared" si="0"/>
        <v>2031</v>
      </c>
      <c r="P9" s="18"/>
      <c r="Q9" s="54"/>
      <c r="R9" s="54"/>
    </row>
    <row r="10" spans="1:18" x14ac:dyDescent="0.35">
      <c r="A10" s="15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 t="str">
        <f>IF(ISNUMBER(E10),SUM(E10:J10),"")</f>
        <v/>
      </c>
      <c r="R10" s="21" t="str">
        <f>IF(ISNUMBER(E10),SUM(E10:O10),"")</f>
        <v/>
      </c>
    </row>
    <row r="11" spans="1:18" x14ac:dyDescent="0.35">
      <c r="B11" s="22"/>
      <c r="C11" s="20"/>
      <c r="D11" s="21"/>
      <c r="E11" s="50" t="s">
        <v>6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35">
      <c r="B12" s="22"/>
      <c r="C12" s="22"/>
      <c r="D12" s="2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 t="str">
        <f>IF(ISNUMBER(E12),SUM(E12:J12),"")</f>
        <v/>
      </c>
      <c r="R12" s="22" t="str">
        <f>IF(ISNUMBER(E12),SUM(E12:O12),"")</f>
        <v/>
      </c>
    </row>
    <row r="13" spans="1:18" x14ac:dyDescent="0.35">
      <c r="B13" s="22" t="s">
        <v>7</v>
      </c>
      <c r="D13" s="2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22"/>
    </row>
    <row r="14" spans="1:18" ht="16.5" x14ac:dyDescent="0.35">
      <c r="B14" s="22"/>
      <c r="C14" s="23" t="s">
        <v>8</v>
      </c>
      <c r="D14" s="22"/>
      <c r="E14" s="24">
        <v>0</v>
      </c>
      <c r="F14" s="24">
        <v>15</v>
      </c>
      <c r="G14" s="24">
        <v>36</v>
      </c>
      <c r="H14" s="24">
        <v>67</v>
      </c>
      <c r="I14" s="24">
        <v>122</v>
      </c>
      <c r="J14" s="24">
        <v>238</v>
      </c>
      <c r="K14" s="24">
        <v>400</v>
      </c>
      <c r="L14" s="24">
        <v>547</v>
      </c>
      <c r="M14" s="24">
        <v>670</v>
      </c>
      <c r="N14" s="24">
        <v>803</v>
      </c>
      <c r="O14" s="24">
        <v>866</v>
      </c>
      <c r="P14" s="22"/>
      <c r="Q14" s="25">
        <f t="shared" ref="Q14:Q22" si="1">IF(ISNUMBER(E14),SUM(E14:J14),"")</f>
        <v>478</v>
      </c>
      <c r="R14" s="25">
        <f t="shared" ref="R14:R22" si="2">IF(ISNUMBER(E14),SUM(E14:O14),"")</f>
        <v>3764</v>
      </c>
    </row>
    <row r="15" spans="1:18" x14ac:dyDescent="0.35">
      <c r="B15" s="22"/>
      <c r="C15" s="23" t="s">
        <v>38</v>
      </c>
      <c r="D15" s="22"/>
      <c r="E15" s="24">
        <v>0</v>
      </c>
      <c r="F15" s="24">
        <v>0</v>
      </c>
      <c r="G15" s="24">
        <v>59</v>
      </c>
      <c r="H15" s="24">
        <v>172</v>
      </c>
      <c r="I15" s="24">
        <v>284</v>
      </c>
      <c r="J15" s="24">
        <v>177</v>
      </c>
      <c r="K15" s="24">
        <v>168</v>
      </c>
      <c r="L15" s="24">
        <v>149</v>
      </c>
      <c r="M15" s="24">
        <v>156</v>
      </c>
      <c r="N15" s="24">
        <v>176</v>
      </c>
      <c r="O15" s="24">
        <v>186</v>
      </c>
      <c r="P15" s="22"/>
      <c r="Q15" s="25">
        <f t="shared" si="1"/>
        <v>692</v>
      </c>
      <c r="R15" s="25">
        <f t="shared" si="2"/>
        <v>1527</v>
      </c>
    </row>
    <row r="16" spans="1:18" x14ac:dyDescent="0.35">
      <c r="B16" s="22"/>
      <c r="C16" s="23" t="s">
        <v>9</v>
      </c>
      <c r="D16" s="22"/>
      <c r="E16" s="24">
        <v>0</v>
      </c>
      <c r="F16" s="24">
        <v>370</v>
      </c>
      <c r="G16" s="24">
        <v>326</v>
      </c>
      <c r="H16" s="24">
        <v>368</v>
      </c>
      <c r="I16" s="24">
        <v>85</v>
      </c>
      <c r="J16" s="24">
        <v>80</v>
      </c>
      <c r="K16" s="24">
        <v>51</v>
      </c>
      <c r="L16" s="24">
        <v>51</v>
      </c>
      <c r="M16" s="24">
        <v>31</v>
      </c>
      <c r="N16" s="24">
        <v>31</v>
      </c>
      <c r="O16" s="24">
        <v>29</v>
      </c>
      <c r="P16" s="22"/>
      <c r="Q16" s="25">
        <f t="shared" si="1"/>
        <v>1229</v>
      </c>
      <c r="R16" s="25">
        <f t="shared" si="2"/>
        <v>1422</v>
      </c>
    </row>
    <row r="17" spans="2:18" x14ac:dyDescent="0.35">
      <c r="B17" s="22"/>
      <c r="C17" s="23" t="s">
        <v>10</v>
      </c>
      <c r="D17" s="22"/>
      <c r="E17" s="24">
        <v>0</v>
      </c>
      <c r="F17" s="24">
        <v>43</v>
      </c>
      <c r="G17" s="24">
        <v>65</v>
      </c>
      <c r="H17" s="24">
        <v>74</v>
      </c>
      <c r="I17" s="24">
        <v>79</v>
      </c>
      <c r="J17" s="24">
        <v>84</v>
      </c>
      <c r="K17" s="24">
        <v>100</v>
      </c>
      <c r="L17" s="24">
        <v>125</v>
      </c>
      <c r="M17" s="24">
        <v>159</v>
      </c>
      <c r="N17" s="24">
        <v>222</v>
      </c>
      <c r="O17" s="24">
        <v>329</v>
      </c>
      <c r="P17" s="22"/>
      <c r="Q17" s="25">
        <f t="shared" si="1"/>
        <v>345</v>
      </c>
      <c r="R17" s="25">
        <f t="shared" si="2"/>
        <v>1280</v>
      </c>
    </row>
    <row r="18" spans="2:18" x14ac:dyDescent="0.35">
      <c r="B18" s="22"/>
      <c r="C18" s="23" t="s">
        <v>11</v>
      </c>
      <c r="D18" s="22"/>
      <c r="E18" s="24">
        <v>0</v>
      </c>
      <c r="F18" s="24">
        <v>0</v>
      </c>
      <c r="G18" s="24">
        <v>0</v>
      </c>
      <c r="H18" s="24" t="s">
        <v>36</v>
      </c>
      <c r="I18" s="24">
        <v>5</v>
      </c>
      <c r="J18" s="24">
        <v>15</v>
      </c>
      <c r="K18" s="24">
        <v>25</v>
      </c>
      <c r="L18" s="24">
        <v>40</v>
      </c>
      <c r="M18" s="24">
        <v>55</v>
      </c>
      <c r="N18" s="24">
        <v>80</v>
      </c>
      <c r="O18" s="24">
        <v>105</v>
      </c>
      <c r="P18" s="22"/>
      <c r="Q18" s="25">
        <f t="shared" si="1"/>
        <v>20</v>
      </c>
      <c r="R18" s="25">
        <f t="shared" si="2"/>
        <v>325</v>
      </c>
    </row>
    <row r="19" spans="2:18" x14ac:dyDescent="0.35">
      <c r="B19" s="22"/>
      <c r="C19" s="23" t="s">
        <v>12</v>
      </c>
      <c r="D19" s="22"/>
      <c r="E19" s="24">
        <v>0</v>
      </c>
      <c r="F19" s="24">
        <v>1</v>
      </c>
      <c r="G19" s="24">
        <v>2</v>
      </c>
      <c r="H19" s="24">
        <v>4</v>
      </c>
      <c r="I19" s="24">
        <v>5</v>
      </c>
      <c r="J19" s="24">
        <v>7</v>
      </c>
      <c r="K19" s="24">
        <v>16</v>
      </c>
      <c r="L19" s="24">
        <v>26</v>
      </c>
      <c r="M19" s="24">
        <v>37</v>
      </c>
      <c r="N19" s="24">
        <v>52</v>
      </c>
      <c r="O19" s="24">
        <v>122</v>
      </c>
      <c r="P19" s="22"/>
      <c r="Q19" s="25">
        <f t="shared" si="1"/>
        <v>19</v>
      </c>
      <c r="R19" s="25">
        <f t="shared" si="2"/>
        <v>272</v>
      </c>
    </row>
    <row r="20" spans="2:18" x14ac:dyDescent="0.35">
      <c r="B20" s="22"/>
      <c r="C20" s="23" t="s">
        <v>13</v>
      </c>
      <c r="D20" s="22"/>
      <c r="E20" s="24">
        <v>0</v>
      </c>
      <c r="F20" s="24">
        <v>7</v>
      </c>
      <c r="G20" s="24">
        <v>11</v>
      </c>
      <c r="H20" s="24">
        <v>12</v>
      </c>
      <c r="I20" s="24">
        <v>14</v>
      </c>
      <c r="J20" s="24">
        <v>19</v>
      </c>
      <c r="K20" s="24">
        <v>22</v>
      </c>
      <c r="L20" s="24">
        <v>26</v>
      </c>
      <c r="M20" s="24">
        <v>31</v>
      </c>
      <c r="N20" s="24">
        <v>35</v>
      </c>
      <c r="O20" s="24">
        <v>40</v>
      </c>
      <c r="P20" s="22"/>
      <c r="Q20" s="25">
        <f t="shared" si="1"/>
        <v>63</v>
      </c>
      <c r="R20" s="25">
        <f t="shared" si="2"/>
        <v>217</v>
      </c>
    </row>
    <row r="21" spans="2:18" x14ac:dyDescent="0.35">
      <c r="B21" s="22"/>
      <c r="C21" s="23" t="s">
        <v>14</v>
      </c>
      <c r="D21" s="22"/>
      <c r="E21" s="24">
        <v>0</v>
      </c>
      <c r="F21" s="24">
        <v>5</v>
      </c>
      <c r="G21" s="24">
        <v>10</v>
      </c>
      <c r="H21" s="24">
        <v>15</v>
      </c>
      <c r="I21" s="24">
        <v>15</v>
      </c>
      <c r="J21" s="24">
        <v>15</v>
      </c>
      <c r="K21" s="24">
        <v>20</v>
      </c>
      <c r="L21" s="24">
        <v>20</v>
      </c>
      <c r="M21" s="24">
        <v>20</v>
      </c>
      <c r="N21" s="24">
        <v>30</v>
      </c>
      <c r="O21" s="24">
        <v>45</v>
      </c>
      <c r="P21" s="22"/>
      <c r="Q21" s="25">
        <f t="shared" si="1"/>
        <v>60</v>
      </c>
      <c r="R21" s="25">
        <f t="shared" si="2"/>
        <v>195</v>
      </c>
    </row>
    <row r="22" spans="2:18" x14ac:dyDescent="0.35">
      <c r="B22" s="22"/>
      <c r="C22" s="23" t="s">
        <v>15</v>
      </c>
      <c r="D22" s="22"/>
      <c r="E22" s="24">
        <v>0</v>
      </c>
      <c r="F22" s="24" t="s">
        <v>36</v>
      </c>
      <c r="G22" s="24" t="s">
        <v>36</v>
      </c>
      <c r="H22" s="24" t="s">
        <v>36</v>
      </c>
      <c r="I22" s="24">
        <v>1</v>
      </c>
      <c r="J22" s="24">
        <v>1</v>
      </c>
      <c r="K22" s="24">
        <v>2</v>
      </c>
      <c r="L22" s="24">
        <v>4</v>
      </c>
      <c r="M22" s="24">
        <v>5</v>
      </c>
      <c r="N22" s="24">
        <v>6</v>
      </c>
      <c r="O22" s="24">
        <v>6</v>
      </c>
      <c r="P22" s="22"/>
      <c r="Q22" s="25">
        <f t="shared" si="1"/>
        <v>2</v>
      </c>
      <c r="R22" s="25">
        <f t="shared" si="2"/>
        <v>25</v>
      </c>
    </row>
    <row r="23" spans="2:18" x14ac:dyDescent="0.35">
      <c r="B23" s="22"/>
      <c r="C23" s="23"/>
      <c r="D23" s="22" t="s">
        <v>16</v>
      </c>
      <c r="E23" s="39">
        <f t="shared" ref="E23:O23" si="3">SUM(E14:E22)</f>
        <v>0</v>
      </c>
      <c r="F23" s="39">
        <f t="shared" si="3"/>
        <v>441</v>
      </c>
      <c r="G23" s="39">
        <f t="shared" si="3"/>
        <v>509</v>
      </c>
      <c r="H23" s="39">
        <f t="shared" si="3"/>
        <v>712</v>
      </c>
      <c r="I23" s="39">
        <f t="shared" si="3"/>
        <v>610</v>
      </c>
      <c r="J23" s="39">
        <f t="shared" si="3"/>
        <v>636</v>
      </c>
      <c r="K23" s="39">
        <f t="shared" si="3"/>
        <v>804</v>
      </c>
      <c r="L23" s="39">
        <f t="shared" si="3"/>
        <v>988</v>
      </c>
      <c r="M23" s="39">
        <f t="shared" si="3"/>
        <v>1164</v>
      </c>
      <c r="N23" s="39">
        <f t="shared" si="3"/>
        <v>1435</v>
      </c>
      <c r="O23" s="39">
        <f t="shared" si="3"/>
        <v>1728</v>
      </c>
      <c r="P23" s="22"/>
      <c r="Q23" s="40">
        <f>IF(ISNUMBER(E23),SUM(E23:J23),"")</f>
        <v>2908</v>
      </c>
      <c r="R23" s="40">
        <f>IF(ISNUMBER(E23),SUM(E23:O23),"")</f>
        <v>9027</v>
      </c>
    </row>
    <row r="24" spans="2:18" x14ac:dyDescent="0.35">
      <c r="B24" s="22"/>
      <c r="C24" s="23"/>
      <c r="D24" s="2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  <c r="Q24" s="26"/>
      <c r="R24" s="26"/>
    </row>
    <row r="25" spans="2:18" x14ac:dyDescent="0.35">
      <c r="B25" s="22" t="s">
        <v>17</v>
      </c>
      <c r="D25" s="2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  <c r="Q25" s="26"/>
      <c r="R25" s="26"/>
    </row>
    <row r="26" spans="2:18" x14ac:dyDescent="0.35">
      <c r="B26" s="22"/>
      <c r="C26" s="23" t="s">
        <v>18</v>
      </c>
      <c r="D26" s="22"/>
      <c r="E26" s="24">
        <v>0</v>
      </c>
      <c r="F26" s="24" t="s">
        <v>36</v>
      </c>
      <c r="G26" s="24">
        <v>10</v>
      </c>
      <c r="H26" s="24">
        <v>15</v>
      </c>
      <c r="I26" s="24">
        <v>25</v>
      </c>
      <c r="J26" s="24">
        <v>40</v>
      </c>
      <c r="K26" s="24">
        <v>50</v>
      </c>
      <c r="L26" s="24">
        <v>70</v>
      </c>
      <c r="M26" s="24">
        <v>85</v>
      </c>
      <c r="N26" s="24">
        <v>110</v>
      </c>
      <c r="O26" s="24">
        <v>140</v>
      </c>
      <c r="P26" s="22"/>
      <c r="Q26" s="25">
        <f>IF(ISNUMBER(E26),SUM(E26:J26),"")</f>
        <v>90</v>
      </c>
      <c r="R26" s="25">
        <f>IF(ISNUMBER(E26),SUM(E26:O26),"")</f>
        <v>545</v>
      </c>
    </row>
    <row r="27" spans="2:18" x14ac:dyDescent="0.35">
      <c r="B27" s="22"/>
      <c r="C27" s="23"/>
      <c r="D27" s="2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  <c r="Q27" s="26"/>
      <c r="R27" s="26"/>
    </row>
    <row r="28" spans="2:18" x14ac:dyDescent="0.35">
      <c r="B28" s="22"/>
      <c r="C28" s="23"/>
      <c r="D28" s="22" t="s">
        <v>19</v>
      </c>
      <c r="E28" s="39">
        <f t="shared" ref="E28:O28" si="4">SUM(E23:E26)</f>
        <v>0</v>
      </c>
      <c r="F28" s="39">
        <f t="shared" si="4"/>
        <v>441</v>
      </c>
      <c r="G28" s="39">
        <f t="shared" si="4"/>
        <v>519</v>
      </c>
      <c r="H28" s="39">
        <f t="shared" si="4"/>
        <v>727</v>
      </c>
      <c r="I28" s="39">
        <f t="shared" si="4"/>
        <v>635</v>
      </c>
      <c r="J28" s="39">
        <f t="shared" si="4"/>
        <v>676</v>
      </c>
      <c r="K28" s="39">
        <f t="shared" si="4"/>
        <v>854</v>
      </c>
      <c r="L28" s="39">
        <f t="shared" si="4"/>
        <v>1058</v>
      </c>
      <c r="M28" s="39">
        <f t="shared" si="4"/>
        <v>1249</v>
      </c>
      <c r="N28" s="39">
        <f t="shared" si="4"/>
        <v>1545</v>
      </c>
      <c r="O28" s="39">
        <f t="shared" si="4"/>
        <v>1868</v>
      </c>
      <c r="P28" s="22"/>
      <c r="Q28" s="40">
        <f>IF(ISNUMBER(E28),SUM(E28:J28),"")</f>
        <v>2998</v>
      </c>
      <c r="R28" s="40">
        <f>IF(ISNUMBER(E28),SUM(E28:O28),"")</f>
        <v>9572</v>
      </c>
    </row>
    <row r="29" spans="2:18" x14ac:dyDescent="0.35">
      <c r="B29" s="22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 t="str">
        <f>IF(ISNUMBER(E29),SUM(E29:J29),"")</f>
        <v/>
      </c>
      <c r="R29" s="21" t="str">
        <f>IF(ISNUMBER(E29),SUM(E29:O29),"")</f>
        <v/>
      </c>
    </row>
    <row r="30" spans="2:18" x14ac:dyDescent="0.35">
      <c r="B30" s="22"/>
      <c r="C30" s="20"/>
      <c r="D30" s="21"/>
      <c r="E30" s="50" t="s">
        <v>20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x14ac:dyDescent="0.35">
      <c r="B31" s="22"/>
      <c r="C31" s="22"/>
      <c r="D31" s="2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2"/>
      <c r="Q31" s="22" t="str">
        <f>IF(ISNUMBER(E31),SUM(E31:J31),"")</f>
        <v/>
      </c>
      <c r="R31" s="22" t="str">
        <f>IF(ISNUMBER(E31),SUM(E31:O31),"")</f>
        <v/>
      </c>
    </row>
    <row r="32" spans="2:18" x14ac:dyDescent="0.35">
      <c r="B32" s="22" t="s">
        <v>7</v>
      </c>
      <c r="D32" s="2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2"/>
      <c r="Q32" s="22"/>
      <c r="R32" s="22"/>
    </row>
    <row r="33" spans="2:18" x14ac:dyDescent="0.35">
      <c r="B33" s="22"/>
      <c r="C33" s="23" t="s">
        <v>37</v>
      </c>
      <c r="D33" s="22"/>
      <c r="E33" s="24">
        <v>0</v>
      </c>
      <c r="F33" s="24">
        <v>379</v>
      </c>
      <c r="G33" s="24">
        <v>285</v>
      </c>
      <c r="H33" s="24">
        <v>285</v>
      </c>
      <c r="I33" s="24">
        <v>20</v>
      </c>
      <c r="J33" s="24">
        <v>78</v>
      </c>
      <c r="K33" s="24">
        <v>49</v>
      </c>
      <c r="L33" s="24">
        <v>22</v>
      </c>
      <c r="M33" s="24">
        <v>25</v>
      </c>
      <c r="N33" s="24">
        <v>47</v>
      </c>
      <c r="O33" s="24">
        <v>42</v>
      </c>
      <c r="P33" s="22"/>
      <c r="Q33" s="25">
        <f>IF(ISNUMBER(E33),SUM(E33:J33),"")</f>
        <v>1047</v>
      </c>
      <c r="R33" s="25">
        <f>IF(ISNUMBER(E33),SUM(E33:O33),"")</f>
        <v>1232</v>
      </c>
    </row>
    <row r="34" spans="2:18" x14ac:dyDescent="0.35">
      <c r="B34" s="27"/>
      <c r="C34" s="23" t="s">
        <v>21</v>
      </c>
      <c r="D34" s="22"/>
      <c r="E34" s="24">
        <v>0</v>
      </c>
      <c r="F34" s="24">
        <v>27</v>
      </c>
      <c r="G34" s="24">
        <v>47</v>
      </c>
      <c r="H34" s="24">
        <v>41</v>
      </c>
      <c r="I34" s="24">
        <v>22</v>
      </c>
      <c r="J34" s="24">
        <v>-55</v>
      </c>
      <c r="K34" s="24">
        <v>-62</v>
      </c>
      <c r="L34" s="24">
        <v>-42</v>
      </c>
      <c r="M34" s="24">
        <v>-36</v>
      </c>
      <c r="N34" s="24">
        <v>-50</v>
      </c>
      <c r="O34" s="24">
        <v>-63</v>
      </c>
      <c r="P34" s="22"/>
      <c r="Q34" s="25">
        <f>IF(ISNUMBER(E34),SUM(E34:J34),"")</f>
        <v>82</v>
      </c>
      <c r="R34" s="25">
        <f>IF(ISNUMBER(E34),SUM(E34:O34),"")</f>
        <v>-171</v>
      </c>
    </row>
    <row r="35" spans="2:18" ht="16.5" x14ac:dyDescent="0.35">
      <c r="B35" s="28"/>
      <c r="C35" s="23" t="s">
        <v>8</v>
      </c>
      <c r="D35" s="22"/>
      <c r="E35" s="24">
        <v>0</v>
      </c>
      <c r="F35" s="24">
        <v>-1</v>
      </c>
      <c r="G35" s="24">
        <v>-3</v>
      </c>
      <c r="H35" s="24">
        <v>-5</v>
      </c>
      <c r="I35" s="24">
        <v>-8</v>
      </c>
      <c r="J35" s="24">
        <v>-19</v>
      </c>
      <c r="K35" s="24">
        <v>-32</v>
      </c>
      <c r="L35" s="24">
        <v>-42</v>
      </c>
      <c r="M35" s="24">
        <v>-49</v>
      </c>
      <c r="N35" s="24">
        <v>-58</v>
      </c>
      <c r="O35" s="24">
        <v>-63</v>
      </c>
      <c r="P35" s="22"/>
      <c r="Q35" s="25">
        <f>IF(ISNUMBER(E35),SUM(E35:J35),"")</f>
        <v>-36</v>
      </c>
      <c r="R35" s="25">
        <f>IF(ISNUMBER(E35),SUM(E35:O35),"")</f>
        <v>-280</v>
      </c>
    </row>
    <row r="36" spans="2:18" x14ac:dyDescent="0.35">
      <c r="B36" s="28"/>
      <c r="C36" s="23"/>
      <c r="D36" s="22" t="s">
        <v>16</v>
      </c>
      <c r="E36" s="39">
        <f t="shared" ref="E36:O36" si="5">SUM(E33:E35)</f>
        <v>0</v>
      </c>
      <c r="F36" s="39">
        <f t="shared" si="5"/>
        <v>405</v>
      </c>
      <c r="G36" s="39">
        <f t="shared" si="5"/>
        <v>329</v>
      </c>
      <c r="H36" s="39">
        <f t="shared" si="5"/>
        <v>321</v>
      </c>
      <c r="I36" s="39">
        <f t="shared" si="5"/>
        <v>34</v>
      </c>
      <c r="J36" s="39">
        <f t="shared" si="5"/>
        <v>4</v>
      </c>
      <c r="K36" s="39">
        <f t="shared" si="5"/>
        <v>-45</v>
      </c>
      <c r="L36" s="39">
        <f t="shared" si="5"/>
        <v>-62</v>
      </c>
      <c r="M36" s="39">
        <f t="shared" si="5"/>
        <v>-60</v>
      </c>
      <c r="N36" s="39">
        <f t="shared" si="5"/>
        <v>-61</v>
      </c>
      <c r="O36" s="39">
        <f t="shared" si="5"/>
        <v>-84</v>
      </c>
      <c r="P36" s="22"/>
      <c r="Q36" s="40">
        <f>IF(ISNUMBER(E36),SUM(E36:J36),"")</f>
        <v>1093</v>
      </c>
      <c r="R36" s="40">
        <f>IF(ISNUMBER(E36),SUM(E36:O36),"")</f>
        <v>781</v>
      </c>
    </row>
    <row r="37" spans="2:18" x14ac:dyDescent="0.35">
      <c r="B37" s="27"/>
      <c r="C37" s="23"/>
      <c r="D37" s="2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2"/>
      <c r="Q37" s="26"/>
      <c r="R37" s="26"/>
    </row>
    <row r="38" spans="2:18" x14ac:dyDescent="0.35">
      <c r="B38" s="22" t="s">
        <v>17</v>
      </c>
      <c r="D38" s="2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2"/>
      <c r="Q38" s="26"/>
      <c r="R38" s="26"/>
    </row>
    <row r="39" spans="2:18" x14ac:dyDescent="0.35">
      <c r="B39" s="28"/>
      <c r="C39" s="23" t="s">
        <v>18</v>
      </c>
      <c r="D39" s="22"/>
      <c r="E39" s="24">
        <v>0</v>
      </c>
      <c r="F39" s="24">
        <v>115</v>
      </c>
      <c r="G39" s="24">
        <v>325</v>
      </c>
      <c r="H39" s="24">
        <v>517</v>
      </c>
      <c r="I39" s="24">
        <v>630</v>
      </c>
      <c r="J39" s="24">
        <v>566</v>
      </c>
      <c r="K39" s="24">
        <v>444</v>
      </c>
      <c r="L39" s="24">
        <v>399</v>
      </c>
      <c r="M39" s="24">
        <v>402</v>
      </c>
      <c r="N39" s="24">
        <v>371</v>
      </c>
      <c r="O39" s="24">
        <v>303</v>
      </c>
      <c r="P39" s="22"/>
      <c r="Q39" s="25">
        <f>IF(ISNUMBER(E39),SUM(E39:J39),"")</f>
        <v>2153</v>
      </c>
      <c r="R39" s="25">
        <f>IF(ISNUMBER(E39),SUM(E39:O39),"")</f>
        <v>4072</v>
      </c>
    </row>
    <row r="40" spans="2:18" x14ac:dyDescent="0.35">
      <c r="B40" s="28"/>
      <c r="C40" s="23"/>
      <c r="D40" s="2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/>
      <c r="Q40" s="26"/>
      <c r="R40" s="26"/>
    </row>
    <row r="41" spans="2:18" x14ac:dyDescent="0.35">
      <c r="B41" s="28"/>
      <c r="C41" s="23"/>
      <c r="D41" s="22" t="s">
        <v>19</v>
      </c>
      <c r="E41" s="39">
        <f t="shared" ref="E41:O41" si="6">SUM(E36:E39)</f>
        <v>0</v>
      </c>
      <c r="F41" s="39">
        <f t="shared" si="6"/>
        <v>520</v>
      </c>
      <c r="G41" s="39">
        <f t="shared" si="6"/>
        <v>654</v>
      </c>
      <c r="H41" s="39">
        <f t="shared" si="6"/>
        <v>838</v>
      </c>
      <c r="I41" s="39">
        <f t="shared" si="6"/>
        <v>664</v>
      </c>
      <c r="J41" s="39">
        <f t="shared" si="6"/>
        <v>570</v>
      </c>
      <c r="K41" s="39">
        <f t="shared" si="6"/>
        <v>399</v>
      </c>
      <c r="L41" s="39">
        <f t="shared" si="6"/>
        <v>337</v>
      </c>
      <c r="M41" s="39">
        <f t="shared" si="6"/>
        <v>342</v>
      </c>
      <c r="N41" s="39">
        <f t="shared" si="6"/>
        <v>310</v>
      </c>
      <c r="O41" s="39">
        <f t="shared" si="6"/>
        <v>219</v>
      </c>
      <c r="P41" s="22"/>
      <c r="Q41" s="40">
        <f>IF(ISNUMBER(E41),SUM(E41:J41),"")</f>
        <v>3246</v>
      </c>
      <c r="R41" s="40">
        <f>IF(ISNUMBER(E41),SUM(E41:O41),"")</f>
        <v>4853</v>
      </c>
    </row>
    <row r="42" spans="2:18" x14ac:dyDescent="0.35">
      <c r="B42" s="28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str">
        <f>IF(ISNUMBER(E42),SUM(E42:J42),"")</f>
        <v/>
      </c>
      <c r="R42" s="21" t="str">
        <f>IF(ISNUMBER(E42),SUM(E42:O42),"")</f>
        <v/>
      </c>
    </row>
    <row r="43" spans="2:18" x14ac:dyDescent="0.35">
      <c r="B43" s="29"/>
      <c r="C43" s="20"/>
      <c r="D43" s="21"/>
      <c r="E43" s="50" t="s">
        <v>22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x14ac:dyDescent="0.35">
      <c r="B44" s="30"/>
      <c r="C44" s="22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2"/>
      <c r="Q44" s="22" t="str">
        <f t="shared" ref="Q44:Q50" si="7">IF(ISNUMBER(E44),SUM(E44:J44),"")</f>
        <v/>
      </c>
      <c r="R44" s="22" t="str">
        <f t="shared" ref="R44:R50" si="8">IF(ISNUMBER(E44),SUM(E44:O44),"")</f>
        <v/>
      </c>
    </row>
    <row r="45" spans="2:18" x14ac:dyDescent="0.35">
      <c r="B45" s="22" t="s">
        <v>19</v>
      </c>
      <c r="C45" s="22"/>
      <c r="D45" s="41"/>
      <c r="E45" s="39">
        <f t="shared" ref="E45:O45" si="9">E28-E41</f>
        <v>0</v>
      </c>
      <c r="F45" s="39">
        <f t="shared" si="9"/>
        <v>-79</v>
      </c>
      <c r="G45" s="39">
        <f t="shared" si="9"/>
        <v>-135</v>
      </c>
      <c r="H45" s="39">
        <f t="shared" si="9"/>
        <v>-111</v>
      </c>
      <c r="I45" s="39">
        <f t="shared" si="9"/>
        <v>-29</v>
      </c>
      <c r="J45" s="39">
        <f t="shared" si="9"/>
        <v>106</v>
      </c>
      <c r="K45" s="39">
        <f t="shared" si="9"/>
        <v>455</v>
      </c>
      <c r="L45" s="39">
        <f t="shared" si="9"/>
        <v>721</v>
      </c>
      <c r="M45" s="39">
        <f t="shared" si="9"/>
        <v>907</v>
      </c>
      <c r="N45" s="39">
        <f t="shared" si="9"/>
        <v>1235</v>
      </c>
      <c r="O45" s="39">
        <f t="shared" si="9"/>
        <v>1649</v>
      </c>
      <c r="P45" s="22"/>
      <c r="Q45" s="40">
        <f t="shared" si="7"/>
        <v>-248</v>
      </c>
      <c r="R45" s="40">
        <f t="shared" si="8"/>
        <v>4719</v>
      </c>
    </row>
    <row r="46" spans="2:18" x14ac:dyDescent="0.35">
      <c r="B46" s="23"/>
      <c r="C46" s="42" t="s">
        <v>7</v>
      </c>
      <c r="D46" s="43"/>
      <c r="E46" s="44">
        <f t="shared" ref="E46:O46" si="10">E23-E36</f>
        <v>0</v>
      </c>
      <c r="F46" s="44">
        <f t="shared" si="10"/>
        <v>36</v>
      </c>
      <c r="G46" s="44">
        <f t="shared" si="10"/>
        <v>180</v>
      </c>
      <c r="H46" s="44">
        <f t="shared" si="10"/>
        <v>391</v>
      </c>
      <c r="I46" s="44">
        <f t="shared" si="10"/>
        <v>576</v>
      </c>
      <c r="J46" s="44">
        <f t="shared" si="10"/>
        <v>632</v>
      </c>
      <c r="K46" s="44">
        <f t="shared" si="10"/>
        <v>849</v>
      </c>
      <c r="L46" s="44">
        <f t="shared" si="10"/>
        <v>1050</v>
      </c>
      <c r="M46" s="44">
        <f t="shared" si="10"/>
        <v>1224</v>
      </c>
      <c r="N46" s="44">
        <f t="shared" si="10"/>
        <v>1496</v>
      </c>
      <c r="O46" s="44">
        <f t="shared" si="10"/>
        <v>1812</v>
      </c>
      <c r="P46" s="45"/>
      <c r="Q46" s="46">
        <f t="shared" si="7"/>
        <v>1815</v>
      </c>
      <c r="R46" s="46">
        <f t="shared" si="8"/>
        <v>8246</v>
      </c>
    </row>
    <row r="47" spans="2:18" x14ac:dyDescent="0.35">
      <c r="B47" s="23"/>
      <c r="C47" s="42" t="s">
        <v>17</v>
      </c>
      <c r="D47" s="43"/>
      <c r="E47" s="44">
        <f t="shared" ref="E47:O47" si="11">E45-E46</f>
        <v>0</v>
      </c>
      <c r="F47" s="44">
        <f t="shared" si="11"/>
        <v>-115</v>
      </c>
      <c r="G47" s="44">
        <f t="shared" si="11"/>
        <v>-315</v>
      </c>
      <c r="H47" s="44">
        <f t="shared" si="11"/>
        <v>-502</v>
      </c>
      <c r="I47" s="44">
        <f t="shared" si="11"/>
        <v>-605</v>
      </c>
      <c r="J47" s="44">
        <f t="shared" si="11"/>
        <v>-526</v>
      </c>
      <c r="K47" s="44">
        <f t="shared" si="11"/>
        <v>-394</v>
      </c>
      <c r="L47" s="44">
        <f t="shared" si="11"/>
        <v>-329</v>
      </c>
      <c r="M47" s="44">
        <f t="shared" si="11"/>
        <v>-317</v>
      </c>
      <c r="N47" s="44">
        <f t="shared" si="11"/>
        <v>-261</v>
      </c>
      <c r="O47" s="44">
        <f t="shared" si="11"/>
        <v>-163</v>
      </c>
      <c r="P47" s="45"/>
      <c r="Q47" s="46">
        <f t="shared" si="7"/>
        <v>-2063</v>
      </c>
      <c r="R47" s="46">
        <f t="shared" si="8"/>
        <v>-3527</v>
      </c>
    </row>
    <row r="48" spans="2:18" x14ac:dyDescent="0.35">
      <c r="B48" s="31"/>
      <c r="C48" s="32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tr">
        <f t="shared" si="7"/>
        <v/>
      </c>
      <c r="R48" s="31" t="str">
        <f t="shared" si="8"/>
        <v/>
      </c>
    </row>
    <row r="49" spans="2:18" ht="20" customHeight="1" x14ac:dyDescent="0.35">
      <c r="B49" s="28"/>
      <c r="C49" s="38"/>
      <c r="D49" s="4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 t="s">
        <v>46</v>
      </c>
    </row>
    <row r="50" spans="2:18" x14ac:dyDescent="0.35">
      <c r="B50" s="28"/>
      <c r="C50" s="27"/>
      <c r="D50" s="3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tr">
        <f t="shared" si="7"/>
        <v/>
      </c>
      <c r="R50" s="28" t="str">
        <f t="shared" si="8"/>
        <v/>
      </c>
    </row>
    <row r="51" spans="2:18" x14ac:dyDescent="0.35">
      <c r="B51" s="1" t="s">
        <v>29</v>
      </c>
      <c r="C51" s="27"/>
      <c r="D51" s="3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x14ac:dyDescent="0.35">
      <c r="B52" s="38" t="s">
        <v>30</v>
      </c>
      <c r="C52" s="36"/>
      <c r="D52" s="3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x14ac:dyDescent="0.35">
      <c r="B53" s="38" t="s">
        <v>39</v>
      </c>
      <c r="C53" s="36"/>
      <c r="D53" s="3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x14ac:dyDescent="0.35">
      <c r="B54" s="38" t="s">
        <v>47</v>
      </c>
      <c r="C54" s="36"/>
      <c r="D54" s="3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x14ac:dyDescent="0.35">
      <c r="B55" s="38" t="s">
        <v>31</v>
      </c>
      <c r="C55" s="36"/>
      <c r="D55" s="3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x14ac:dyDescent="0.35">
      <c r="B56" s="35" t="s">
        <v>32</v>
      </c>
      <c r="C56" s="36"/>
      <c r="D56" s="34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2:18" x14ac:dyDescent="0.35">
      <c r="B57" s="35" t="s">
        <v>33</v>
      </c>
      <c r="C57" s="36"/>
      <c r="D57" s="3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x14ac:dyDescent="0.35">
      <c r="B58" s="28"/>
      <c r="C58" s="27"/>
      <c r="D58" s="3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x14ac:dyDescent="0.35">
      <c r="B59" s="29" t="s">
        <v>23</v>
      </c>
      <c r="C59" s="27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 x14ac:dyDescent="0.35">
      <c r="B60" s="29" t="s">
        <v>40</v>
      </c>
      <c r="C60" s="27"/>
      <c r="D60" s="34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2:18" x14ac:dyDescent="0.35">
      <c r="B61" s="29" t="s">
        <v>41</v>
      </c>
      <c r="C61" s="27"/>
      <c r="D61" s="3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2:18" x14ac:dyDescent="0.35">
      <c r="B62" s="29" t="s">
        <v>42</v>
      </c>
      <c r="C62" s="27"/>
      <c r="D62" s="3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2:18" x14ac:dyDescent="0.35">
      <c r="B63" s="29" t="s">
        <v>43</v>
      </c>
      <c r="C63" s="27"/>
      <c r="D63" s="3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2:18" x14ac:dyDescent="0.35">
      <c r="B64" s="29" t="s">
        <v>48</v>
      </c>
      <c r="C64" s="27"/>
      <c r="D64" s="3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2:18" x14ac:dyDescent="0.35">
      <c r="B65" s="29" t="s">
        <v>44</v>
      </c>
      <c r="C65" s="27"/>
      <c r="D65" s="3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2:18" x14ac:dyDescent="0.35">
      <c r="C66" s="27"/>
      <c r="D66" s="34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2:18" x14ac:dyDescent="0.35">
      <c r="B67" s="29" t="s">
        <v>24</v>
      </c>
      <c r="C67" s="27"/>
      <c r="D67" s="3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2:18" x14ac:dyDescent="0.35">
      <c r="B68" s="29" t="s">
        <v>25</v>
      </c>
      <c r="C68" s="27"/>
      <c r="D68" s="34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2:18" x14ac:dyDescent="0.35">
      <c r="B69" s="29" t="s">
        <v>26</v>
      </c>
      <c r="C69" s="27"/>
      <c r="D69" s="34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2:18" x14ac:dyDescent="0.35">
      <c r="B70" s="29"/>
      <c r="C70" s="27"/>
      <c r="D70" s="34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2:18" x14ac:dyDescent="0.35">
      <c r="B71" s="29" t="s">
        <v>27</v>
      </c>
      <c r="C71" s="27"/>
      <c r="D71" s="34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2:18" x14ac:dyDescent="0.35">
      <c r="B72" s="29" t="s">
        <v>28</v>
      </c>
      <c r="C72" s="27"/>
      <c r="D72" s="34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18" x14ac:dyDescent="0.35">
      <c r="B73" s="28"/>
      <c r="C73" s="27"/>
      <c r="D73" s="34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18" x14ac:dyDescent="0.35">
      <c r="B74" s="35" t="s">
        <v>34</v>
      </c>
      <c r="C74" s="36" t="s">
        <v>35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2:18" x14ac:dyDescent="0.3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2:18" ht="20" customHeight="1" x14ac:dyDescent="0.35">
      <c r="R76" s="48" t="s">
        <v>45</v>
      </c>
    </row>
  </sheetData>
  <mergeCells count="6">
    <mergeCell ref="E43:R43"/>
    <mergeCell ref="N2:R2"/>
    <mergeCell ref="Q8:Q9"/>
    <mergeCell ref="R8:R9"/>
    <mergeCell ref="E11:R11"/>
    <mergeCell ref="E30:R30"/>
  </mergeCells>
  <conditionalFormatting sqref="Q15:R22 B48:B50 B67:B73 Q33:R36 B58:B65 E48:R73">
    <cfRule type="cellIs" dxfId="32" priority="34" operator="equal">
      <formula>0</formula>
    </cfRule>
    <cfRule type="cellIs" dxfId="31" priority="35" operator="between">
      <formula>0</formula>
      <formula>0.49</formula>
    </cfRule>
    <cfRule type="cellIs" dxfId="30" priority="36" operator="between">
      <formula>0</formula>
      <formula>-0.49</formula>
    </cfRule>
  </conditionalFormatting>
  <conditionalFormatting sqref="Q14:R14">
    <cfRule type="cellIs" dxfId="29" priority="25" operator="equal">
      <formula>0</formula>
    </cfRule>
    <cfRule type="cellIs" dxfId="28" priority="26" operator="between">
      <formula>0</formula>
      <formula>0.49</formula>
    </cfRule>
    <cfRule type="cellIs" dxfId="27" priority="27" operator="between">
      <formula>0</formula>
      <formula>-0.49</formula>
    </cfRule>
  </conditionalFormatting>
  <conditionalFormatting sqref="B35:B36 B40:B43">
    <cfRule type="cellIs" dxfId="26" priority="31" operator="equal">
      <formula>0</formula>
    </cfRule>
    <cfRule type="cellIs" dxfId="25" priority="32" operator="between">
      <formula>0</formula>
      <formula>0.49</formula>
    </cfRule>
    <cfRule type="cellIs" dxfId="24" priority="33" operator="between">
      <formula>0</formula>
      <formula>-0.49</formula>
    </cfRule>
  </conditionalFormatting>
  <conditionalFormatting sqref="B39">
    <cfRule type="cellIs" dxfId="23" priority="28" operator="equal">
      <formula>0</formula>
    </cfRule>
    <cfRule type="cellIs" dxfId="22" priority="29" operator="between">
      <formula>0</formula>
      <formula>0.49</formula>
    </cfRule>
    <cfRule type="cellIs" dxfId="21" priority="30" operator="between">
      <formula>0</formula>
      <formula>-0.49</formula>
    </cfRule>
  </conditionalFormatting>
  <conditionalFormatting sqref="Q46:R47">
    <cfRule type="cellIs" dxfId="20" priority="4" operator="equal">
      <formula>0</formula>
    </cfRule>
    <cfRule type="cellIs" dxfId="19" priority="5" operator="between">
      <formula>0</formula>
      <formula>0.49</formula>
    </cfRule>
    <cfRule type="cellIs" dxfId="18" priority="6" operator="between">
      <formula>0</formula>
      <formula>-0.49</formula>
    </cfRule>
  </conditionalFormatting>
  <conditionalFormatting sqref="Q26:R26">
    <cfRule type="cellIs" dxfId="17" priority="22" operator="equal">
      <formula>0</formula>
    </cfRule>
    <cfRule type="cellIs" dxfId="16" priority="23" operator="between">
      <formula>0</formula>
      <formula>0.49</formula>
    </cfRule>
    <cfRule type="cellIs" dxfId="15" priority="24" operator="between">
      <formula>0</formula>
      <formula>-0.49</formula>
    </cfRule>
  </conditionalFormatting>
  <conditionalFormatting sqref="Q28:R28">
    <cfRule type="cellIs" dxfId="14" priority="19" operator="equal">
      <formula>0</formula>
    </cfRule>
    <cfRule type="cellIs" dxfId="13" priority="20" operator="between">
      <formula>0</formula>
      <formula>0.49</formula>
    </cfRule>
    <cfRule type="cellIs" dxfId="12" priority="21" operator="between">
      <formula>0</formula>
      <formula>-0.49</formula>
    </cfRule>
  </conditionalFormatting>
  <conditionalFormatting sqref="Q23:R23">
    <cfRule type="cellIs" dxfId="11" priority="16" operator="equal">
      <formula>0</formula>
    </cfRule>
    <cfRule type="cellIs" dxfId="10" priority="17" operator="between">
      <formula>0</formula>
      <formula>0.49</formula>
    </cfRule>
    <cfRule type="cellIs" dxfId="9" priority="18" operator="between">
      <formula>0</formula>
      <formula>-0.49</formula>
    </cfRule>
  </conditionalFormatting>
  <conditionalFormatting sqref="Q39:R39">
    <cfRule type="cellIs" dxfId="8" priority="10" operator="equal">
      <formula>0</formula>
    </cfRule>
    <cfRule type="cellIs" dxfId="7" priority="11" operator="between">
      <formula>0</formula>
      <formula>0.49</formula>
    </cfRule>
    <cfRule type="cellIs" dxfId="6" priority="12" operator="between">
      <formula>0</formula>
      <formula>-0.49</formula>
    </cfRule>
  </conditionalFormatting>
  <conditionalFormatting sqref="Q41:R41">
    <cfRule type="cellIs" dxfId="5" priority="7" operator="equal">
      <formula>0</formula>
    </cfRule>
    <cfRule type="cellIs" dxfId="4" priority="8" operator="between">
      <formula>0</formula>
      <formula>0.49</formula>
    </cfRule>
    <cfRule type="cellIs" dxfId="3" priority="9" operator="between">
      <formula>0</formula>
      <formula>-0.49</formula>
    </cfRule>
  </conditionalFormatting>
  <conditionalFormatting sqref="Q45:R45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rintOptions horizontalCentered="1"/>
  <pageMargins left="0.25" right="0.25" top="0.75" bottom="0.75" header="0.3" footer="0.3"/>
  <pageSetup scale="86" fitToHeight="0" orientation="portrait" r:id="rId1"/>
  <rowBreaks count="1" manualBreakCount="1">
    <brk id="49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hr1603</vt:lpstr>
      <vt:lpstr>'hr1603'!Print_Area</vt:lpstr>
      <vt:lpstr>'hr1603'!Print_Titles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H.R. 1603 Revenue Table</dc:title>
  <dc:creator>Congressional Budget Office</dc:creator>
  <cp:lastModifiedBy>Janice Johnson</cp:lastModifiedBy>
  <cp:lastPrinted>2021-04-29T18:15:49Z</cp:lastPrinted>
  <dcterms:created xsi:type="dcterms:W3CDTF">2021-04-29T13:16:00Z</dcterms:created>
  <dcterms:modified xsi:type="dcterms:W3CDTF">2021-04-29T18:34:39Z</dcterms:modified>
</cp:coreProperties>
</file>