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60" tabRatio="898" activeTab="0"/>
  </bookViews>
  <sheets>
    <sheet name="Projections and Revisions" sheetId="1" r:id="rId1"/>
    <sheet name="Revenue Legislation" sheetId="2" r:id="rId2"/>
    <sheet name="Mandatory Outlay Legislation" sheetId="3" r:id="rId3"/>
    <sheet name="Primary Surplus Deviation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<sst xmlns="http://schemas.openxmlformats.org/spreadsheetml/2006/main" count="1079" uniqueCount="144">
  <si>
    <t>CBO PROJECTIONS AND REVISIONS</t>
  </si>
  <si>
    <t>Actual GDP ($ Bill.)</t>
  </si>
  <si>
    <t>Actual Revenues ($ Bill.)</t>
  </si>
  <si>
    <t xml:space="preserve">   Actual Net Interest ($ Bill.)</t>
  </si>
  <si>
    <t xml:space="preserve">   Actual Primary Non-Discretionary Outlays ($ Bill.)</t>
  </si>
  <si>
    <t>Actual Surplus ($ Bill.)</t>
  </si>
  <si>
    <t>Actual Primary Surplus</t>
  </si>
  <si>
    <t>July 1981</t>
  </si>
  <si>
    <t>Projected Revenues</t>
  </si>
  <si>
    <t>Projected Total Outlays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</si>
  <si>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</si>
  <si>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</si>
  <si>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</si>
  <si>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Projected Surplus</t>
  </si>
  <si>
    <t>Projected Revenues with Legislative Adjustments</t>
  </si>
  <si>
    <t>Projected Primary Non-Disc. Outlays w/Leg. Adj.</t>
  </si>
  <si>
    <t>Actual Revenues</t>
  </si>
  <si>
    <t>Actual Total Outlays</t>
  </si>
  <si>
    <t xml:space="preserve">   Actual Discretionary (Defense+Non-Defense)</t>
  </si>
  <si>
    <t xml:space="preserve">   Actual Net Interest</t>
  </si>
  <si>
    <t>Actual Surplus</t>
  </si>
  <si>
    <t>February 1983</t>
  </si>
  <si>
    <t>Projected Revenues (p.24)</t>
  </si>
  <si>
    <t>Projected Total Outlays (p. 40)</t>
  </si>
  <si>
    <t>February 1984</t>
  </si>
  <si>
    <t>Projected Revenues (p.15)</t>
  </si>
  <si>
    <t>Projected Total Outlays (p. 20)</t>
  </si>
  <si>
    <t>February 1985</t>
  </si>
  <si>
    <t>Projected Revenues (p. 67)</t>
  </si>
  <si>
    <t>Projected Total Outlays (p. 54)</t>
  </si>
  <si>
    <t>February 1986</t>
  </si>
  <si>
    <t>Projected Revenues (p. 81)</t>
  </si>
  <si>
    <t>Projected Total Outlays (p. 74)</t>
  </si>
  <si>
    <t>January 1987</t>
  </si>
  <si>
    <t>Projected Revenues (p. 65)</t>
  </si>
  <si>
    <t>Projected Total Outlays (p. 56)</t>
  </si>
  <si>
    <t>February 1988</t>
  </si>
  <si>
    <t>Projected Revenues (p. 80)</t>
  </si>
  <si>
    <t>Projected Total Outlays (p. 68)</t>
  </si>
  <si>
    <t>January 1989</t>
  </si>
  <si>
    <t>Projected Revenues (p. 42)</t>
  </si>
  <si>
    <t>Projected Total Outlays (p. 57)</t>
  </si>
  <si>
    <t>January 1990</t>
  </si>
  <si>
    <t>Projected Total Outlays (p. 60)</t>
  </si>
  <si>
    <t>January 1991</t>
  </si>
  <si>
    <t>Projected Revenues (p. 112)</t>
  </si>
  <si>
    <t>Projected Total Outlays (p. 82)</t>
  </si>
  <si>
    <t>January 1992</t>
  </si>
  <si>
    <t>Projected Revenues (p. 68)</t>
  </si>
  <si>
    <t>Projected Total Outlays (p. 50)</t>
  </si>
  <si>
    <t>January 1993</t>
  </si>
  <si>
    <t>Projected Revenues (p. 60)</t>
  </si>
  <si>
    <t>Projected Total Outlays (p. 44)</t>
  </si>
  <si>
    <t>January 1994</t>
  </si>
  <si>
    <t>Projected Revenues (p. 51)</t>
  </si>
  <si>
    <t>Projected Total Outlays (p. 35)</t>
  </si>
  <si>
    <t>January 1995</t>
  </si>
  <si>
    <t>Projected Revenues (p. 53)</t>
  </si>
  <si>
    <t>May 1996</t>
  </si>
  <si>
    <t>Projected Revenues (p. 37)</t>
  </si>
  <si>
    <t>Projected Total Outlays (p. 42)</t>
  </si>
  <si>
    <t>January 1997</t>
  </si>
  <si>
    <t>Projected Revenues (p. 24)</t>
  </si>
  <si>
    <t>Projected Total Outlays (p. 29)</t>
  </si>
  <si>
    <t>January 1998</t>
  </si>
  <si>
    <t>Projected Revenues (p. 48)</t>
  </si>
  <si>
    <t>Projected Total Outlays (p. 64)</t>
  </si>
  <si>
    <t>January 1999</t>
  </si>
  <si>
    <t>Projected Revenues (p. 46)</t>
  </si>
  <si>
    <t>Projected Total Outlays (p. 62)</t>
  </si>
  <si>
    <t>January 2000</t>
  </si>
  <si>
    <t>Projected Revenues (p. 52)</t>
  </si>
  <si>
    <t>Projected Total Outlays (p. 70)</t>
  </si>
  <si>
    <t>January 2001</t>
  </si>
  <si>
    <t>Projected Revenues (p. 4)</t>
  </si>
  <si>
    <t>Projected Total Outlays (p. 4)</t>
  </si>
  <si>
    <t>January 2002</t>
  </si>
  <si>
    <t>January 2003</t>
  </si>
  <si>
    <t>Baseline Dates</t>
  </si>
  <si>
    <t>PROJECTION YEAR (FISCAL YEAR)</t>
  </si>
  <si>
    <t xml:space="preserve"> </t>
  </si>
  <si>
    <t>February 1987</t>
  </si>
  <si>
    <t>February 1989</t>
  </si>
  <si>
    <t>May 1996**</t>
  </si>
  <si>
    <t>January 2004</t>
  </si>
  <si>
    <t>January 2005</t>
  </si>
  <si>
    <t>* Note: Forecast Totals are 5-year totals through 1994 and 10-year totals thereafter.</t>
  </si>
  <si>
    <t>** Note: May 1996 differs from others in that it starts a season later than do others.</t>
  </si>
  <si>
    <t xml:space="preserve">Cumulative Budget Effect of Legislation Following Designated Baseline </t>
  </si>
  <si>
    <t>Current</t>
  </si>
  <si>
    <t>Budget</t>
  </si>
  <si>
    <t>Year</t>
  </si>
  <si>
    <t>Year + 1</t>
  </si>
  <si>
    <t>Year + 2</t>
  </si>
  <si>
    <t>Year + 3</t>
  </si>
  <si>
    <t>Year + 4</t>
  </si>
  <si>
    <t>May. 1996**</t>
  </si>
  <si>
    <t>Average error</t>
  </si>
  <si>
    <t>FAN CHART DATA</t>
  </si>
  <si>
    <t>Surplus/Deficit: Revenue error - outlay error as a percentage of actual revenues</t>
  </si>
  <si>
    <t>Surplus/Deficit: Revenue error - outlay error ($ Bill.)</t>
  </si>
  <si>
    <t>Revenue Error: Actual revenues-projected revenues w/Adj. ($ Bill.)</t>
  </si>
  <si>
    <t>Outlay Error: Actual-Projected N-D Outlays w/Leg. Adj. W/O INTEREST ERROR ($ Bill.)</t>
  </si>
  <si>
    <t>Error: Actual-Projected Revenues w/Leg. Adj.</t>
  </si>
  <si>
    <t>Projected Total Outlays (Table 4-1) (or Table 1-2, page 3)</t>
  </si>
  <si>
    <t>Projected Revenues (Table 3-3) (or Table 1-2, page 3)</t>
  </si>
  <si>
    <t>Projected Revenues (Table 3-2, or Table 1-2 on page 4)</t>
  </si>
  <si>
    <t>Projected Total Outlays (Table 4-1, or Table 1-2 on page 4)</t>
  </si>
  <si>
    <t xml:space="preserve">   Actual Primary Non-Discretionary Outlays</t>
  </si>
  <si>
    <t>Actual Total Outlays ($ Bill.)</t>
  </si>
  <si>
    <t xml:space="preserve">   Actual Discretionary Spending (Defense+Non-Defense)($ Bill.)</t>
  </si>
  <si>
    <t>Projection Year Total*</t>
  </si>
  <si>
    <t>(Example: the row for July 1981 shows the impact of legislation enacted after July 1981 for fiscal years 1981-1986, which are the fiscal years covered by the July 1981 baseline)</t>
  </si>
  <si>
    <t>Projected Revenues (Table 1-2)</t>
  </si>
  <si>
    <t>Projected Total Outlays (Table 1-2)</t>
  </si>
  <si>
    <t>Error: Actual-Projected ND Outlays w/Leg. Adj. (Primary)</t>
  </si>
  <si>
    <t>(Example: the row for July 1981 shows the impact of legislation enacted between July 1981 and February 1983 on the budget in each of the fiscal years 1981-1986, which are the fiscal years covered by the July 1981 baseline.)</t>
  </si>
  <si>
    <t>(Example: the row for July 1981 shows the impact of legislation enacted after July 1981 on the budget in each of the fiscal years 1981-1986, which are the fiscal years covered by the July 1981 baseline)</t>
  </si>
  <si>
    <t>Year + 5</t>
  </si>
  <si>
    <t>Year + 6</t>
  </si>
  <si>
    <t>Year + 7</t>
  </si>
  <si>
    <t>Year + 8</t>
  </si>
  <si>
    <t>.</t>
  </si>
  <si>
    <t>(The historical data below is drawn from 'Projections and Revisions.')</t>
  </si>
  <si>
    <t>(Example: the row for July 1981 shows the impact of legislation enacted between July 1981 and the following baseline (February 1983) on the budget in each of the fiscal years 1981-1986, which are the fiscal years covered by the July 1981 baseline.)</t>
  </si>
  <si>
    <t>Projected Primary Non-Discretionary Surplus</t>
  </si>
  <si>
    <t>Projected Primary Non-Disc. Surplus w/Leg. Adj.</t>
  </si>
  <si>
    <t>Actual Primary Non-Discretionary Surplus</t>
  </si>
  <si>
    <t>Error: Actual-Projected Primary ND Surplus w/Leg. Adj.</t>
  </si>
  <si>
    <t>Legislative Adjustments, Non-Disc. (from 'Outlay Legislation')</t>
  </si>
  <si>
    <t>Legislative Adjustments, Non-Disc. (Total)</t>
  </si>
  <si>
    <t>Legislative Adjustments, Non-Disc. (from 'Revenue Legislation')</t>
  </si>
  <si>
    <t>Fiscal Year</t>
  </si>
  <si>
    <t xml:space="preserve">        PERCENTILES :</t>
  </si>
  <si>
    <t>Budget Surplus History/Baseline Forecast</t>
  </si>
  <si>
    <t>(Percentage of GDP)</t>
  </si>
  <si>
    <t>Note: For explanation, see www.cbo.gov, "Uncertainties in Projecting Budget Surpluses: A Discussion of Data and Methods".</t>
  </si>
  <si>
    <t>FAN CHART DATA FOR THE JANUARY 2006 REPORT</t>
  </si>
  <si>
    <t xml:space="preserve">Effect of Legislation Enacted Between Baselines on Primary Mandatory Outlays </t>
  </si>
  <si>
    <t>Revenue Effects of Legislation Enacted Between Baselines</t>
  </si>
  <si>
    <t xml:space="preserve">Cumulative Revenue Effect of Legislation Following Designated Baseline </t>
  </si>
  <si>
    <t>Forecast</t>
  </si>
  <si>
    <t>Total*</t>
  </si>
  <si>
    <t>Primary Surplus Deviations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</si>
</sst>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m\ d\,\ yyyy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Bell Centennial Address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Alignment="1">
      <alignment/>
    </xf>
    <xf numFmtId="164" fontId="3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2" fontId="3" fillId="0" borderId="0" xfId="0" applyAlignment="1">
      <alignment/>
    </xf>
    <xf numFmtId="165" fontId="0" fillId="0" borderId="0" xfId="0" applyAlignment="1">
      <alignment/>
    </xf>
    <xf numFmtId="2" fontId="0" fillId="0" borderId="0" xfId="0" applyAlignment="1">
      <alignment/>
    </xf>
    <xf numFmtId="2" fontId="4" fillId="2" borderId="0" xfId="0" applyAlignment="1">
      <alignment/>
    </xf>
    <xf numFmtId="2" fontId="0" fillId="3" borderId="0" xfId="0" applyAlignment="1">
      <alignment horizontal="center" vertical="center" wrapText="1"/>
    </xf>
    <xf numFmtId="1" fontId="3" fillId="3" borderId="0" xfId="0" applyAlignment="1">
      <alignment horizontal="center" wrapText="1"/>
    </xf>
    <xf numFmtId="0" fontId="4" fillId="2" borderId="0" xfId="0" applyAlignment="1">
      <alignment/>
    </xf>
    <xf numFmtId="164" fontId="4" fillId="2" borderId="0" xfId="0" applyAlignment="1">
      <alignment/>
    </xf>
    <xf numFmtId="164" fontId="0" fillId="2" borderId="0" xfId="0" applyAlignment="1">
      <alignment/>
    </xf>
    <xf numFmtId="0" fontId="0" fillId="2" borderId="0" xfId="0" applyAlignment="1">
      <alignment/>
    </xf>
    <xf numFmtId="0" fontId="0" fillId="3" borderId="0" xfId="0" applyAlignment="1">
      <alignment/>
    </xf>
    <xf numFmtId="0" fontId="4" fillId="3" borderId="0" xfId="0" applyAlignment="1">
      <alignment horizontal="center"/>
    </xf>
    <xf numFmtId="2" fontId="4" fillId="0" borderId="0" xfId="0" applyAlignment="1">
      <alignment/>
    </xf>
    <xf numFmtId="17" fontId="4" fillId="0" borderId="0" xfId="0" applyAlignment="1">
      <alignment/>
    </xf>
    <xf numFmtId="164" fontId="4" fillId="0" borderId="0" xfId="0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/>
    </xf>
    <xf numFmtId="164" fontId="0" fillId="0" borderId="0" xfId="0" applyFont="1" applyAlignment="1">
      <alignment/>
    </xf>
    <xf numFmtId="17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2" fontId="4" fillId="0" borderId="0" xfId="0" applyFill="1" applyAlignment="1">
      <alignment/>
    </xf>
    <xf numFmtId="2" fontId="4" fillId="0" borderId="0" xfId="0" applyFill="1" applyAlignment="1">
      <alignment horizontal="left" vertical="center" wrapText="1"/>
    </xf>
    <xf numFmtId="2" fontId="4" fillId="0" borderId="0" xfId="0" applyFill="1" applyAlignment="1">
      <alignment horizontal="left"/>
    </xf>
    <xf numFmtId="2" fontId="4" fillId="0" borderId="0" xfId="0" applyFont="1" applyAlignment="1">
      <alignment/>
    </xf>
    <xf numFmtId="49" fontId="4" fillId="2" borderId="0" xfId="0" applyNumberFormat="1" applyFont="1" applyAlignment="1">
      <alignment/>
    </xf>
    <xf numFmtId="2" fontId="4" fillId="0" borderId="0" xfId="0" applyFont="1" applyAlignment="1">
      <alignment/>
    </xf>
    <xf numFmtId="0" fontId="3" fillId="3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 vertical="top"/>
    </xf>
    <xf numFmtId="0" fontId="4" fillId="0" borderId="0" xfId="0" applyFont="1" applyAlignment="1">
      <alignment/>
    </xf>
    <xf numFmtId="164" fontId="4" fillId="0" borderId="0" xfId="0" applyNumberFormat="1" applyAlignment="1">
      <alignment/>
    </xf>
    <xf numFmtId="165" fontId="0" fillId="0" borderId="0" xfId="0" applyNumberFormat="1" applyAlignment="1">
      <alignment/>
    </xf>
    <xf numFmtId="2" fontId="4" fillId="3" borderId="0" xfId="0" applyFont="1" applyAlignment="1">
      <alignment/>
    </xf>
    <xf numFmtId="2" fontId="4" fillId="0" borderId="0" xfId="0" applyFont="1" applyFill="1" applyAlignment="1" quotePrefix="1">
      <alignment/>
    </xf>
    <xf numFmtId="3" fontId="6" fillId="0" borderId="0" xfId="0" applyNumberFormat="1" applyFont="1" applyAlignment="1">
      <alignment/>
    </xf>
    <xf numFmtId="0" fontId="4" fillId="3" borderId="0" xfId="0" applyBorder="1" applyAlignment="1">
      <alignment horizontal="center"/>
    </xf>
    <xf numFmtId="0" fontId="0" fillId="3" borderId="0" xfId="0" applyBorder="1" applyAlignment="1">
      <alignment/>
    </xf>
    <xf numFmtId="165" fontId="0" fillId="2" borderId="0" xfId="0" applyBorder="1" applyAlignment="1">
      <alignment/>
    </xf>
    <xf numFmtId="1" fontId="7" fillId="0" borderId="0" xfId="0" applyNumberFormat="1" applyFont="1" applyAlignment="1">
      <alignment vertical="top"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3" borderId="1" xfId="0" applyBorder="1" applyAlignment="1">
      <alignment/>
    </xf>
    <xf numFmtId="0" fontId="4" fillId="3" borderId="2" xfId="0" applyBorder="1" applyAlignment="1">
      <alignment horizontal="center"/>
    </xf>
    <xf numFmtId="0" fontId="4" fillId="3" borderId="3" xfId="0" applyBorder="1" applyAlignment="1">
      <alignment horizontal="center"/>
    </xf>
    <xf numFmtId="0" fontId="0" fillId="3" borderId="4" xfId="0" applyBorder="1" applyAlignment="1">
      <alignment/>
    </xf>
    <xf numFmtId="0" fontId="4" fillId="3" borderId="5" xfId="0" applyBorder="1" applyAlignment="1">
      <alignment horizontal="center"/>
    </xf>
    <xf numFmtId="17" fontId="4" fillId="3" borderId="4" xfId="0" applyBorder="1" applyAlignment="1">
      <alignment/>
    </xf>
    <xf numFmtId="0" fontId="4" fillId="3" borderId="0" xfId="0" applyBorder="1" applyAlignment="1">
      <alignment/>
    </xf>
    <xf numFmtId="0" fontId="0" fillId="3" borderId="5" xfId="0" applyBorder="1" applyAlignment="1">
      <alignment/>
    </xf>
    <xf numFmtId="2" fontId="4" fillId="4" borderId="4" xfId="0" applyBorder="1" applyAlignment="1">
      <alignment/>
    </xf>
    <xf numFmtId="165" fontId="0" fillId="4" borderId="0" xfId="0" applyBorder="1" applyAlignment="1">
      <alignment/>
    </xf>
    <xf numFmtId="165" fontId="0" fillId="4" borderId="5" xfId="0" applyBorder="1" applyAlignment="1">
      <alignment/>
    </xf>
    <xf numFmtId="2" fontId="4" fillId="2" borderId="4" xfId="0" applyBorder="1" applyAlignment="1">
      <alignment/>
    </xf>
    <xf numFmtId="165" fontId="0" fillId="2" borderId="5" xfId="0" applyBorder="1" applyAlignment="1">
      <alignment/>
    </xf>
    <xf numFmtId="2" fontId="4" fillId="4" borderId="4" xfId="0" applyFill="1" applyBorder="1" applyAlignment="1">
      <alignment/>
    </xf>
    <xf numFmtId="165" fontId="0" fillId="4" borderId="0" xfId="0" applyFill="1" applyBorder="1" applyAlignment="1">
      <alignment/>
    </xf>
    <xf numFmtId="165" fontId="0" fillId="4" borderId="5" xfId="0" applyFill="1" applyBorder="1" applyAlignment="1">
      <alignment/>
    </xf>
    <xf numFmtId="2" fontId="4" fillId="4" borderId="4" xfId="0" applyFont="1" applyFill="1" applyBorder="1" applyAlignment="1" quotePrefix="1">
      <alignment/>
    </xf>
    <xf numFmtId="0" fontId="4" fillId="4" borderId="4" xfId="0" applyBorder="1" applyAlignment="1">
      <alignment/>
    </xf>
    <xf numFmtId="0" fontId="4" fillId="4" borderId="6" xfId="0" applyBorder="1" applyAlignment="1">
      <alignment/>
    </xf>
    <xf numFmtId="165" fontId="4" fillId="4" borderId="7" xfId="0" applyBorder="1" applyAlignment="1">
      <alignment/>
    </xf>
    <xf numFmtId="165" fontId="4" fillId="4" borderId="8" xfId="0" applyBorder="1" applyAlignment="1">
      <alignment/>
    </xf>
    <xf numFmtId="0" fontId="0" fillId="3" borderId="1" xfId="0" applyBorder="1" applyAlignment="1">
      <alignment/>
    </xf>
    <xf numFmtId="2" fontId="4" fillId="0" borderId="4" xfId="0" applyBorder="1" applyAlignment="1">
      <alignment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0" fillId="2" borderId="0" xfId="0" applyBorder="1" applyAlignment="1">
      <alignment/>
    </xf>
    <xf numFmtId="2" fontId="0" fillId="2" borderId="5" xfId="0" applyBorder="1" applyAlignment="1">
      <alignment/>
    </xf>
    <xf numFmtId="0" fontId="4" fillId="2" borderId="4" xfId="0" applyBorder="1" applyAlignment="1">
      <alignment/>
    </xf>
    <xf numFmtId="0" fontId="4" fillId="0" borderId="4" xfId="0" applyBorder="1" applyAlignment="1">
      <alignment/>
    </xf>
    <xf numFmtId="0" fontId="4" fillId="0" borderId="6" xfId="0" applyBorder="1" applyAlignment="1">
      <alignment/>
    </xf>
    <xf numFmtId="2" fontId="4" fillId="0" borderId="7" xfId="0" applyBorder="1" applyAlignment="1">
      <alignment/>
    </xf>
    <xf numFmtId="2" fontId="4" fillId="0" borderId="8" xfId="0" applyBorder="1" applyAlignment="1">
      <alignment/>
    </xf>
    <xf numFmtId="3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5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ill="1" applyBorder="1" applyAlignment="1">
      <alignment horizontal="center"/>
    </xf>
    <xf numFmtId="17" fontId="4" fillId="0" borderId="0" xfId="0" applyFont="1" applyFill="1" applyBorder="1" applyAlignment="1">
      <alignment/>
    </xf>
    <xf numFmtId="2" fontId="4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2" fontId="4" fillId="0" borderId="0" xfId="0" applyFont="1" applyFill="1" applyBorder="1" applyAlignment="1" quotePrefix="1">
      <alignment/>
    </xf>
    <xf numFmtId="165" fontId="0" fillId="0" borderId="0" xfId="0" applyFill="1" applyBorder="1" applyAlignment="1">
      <alignment/>
    </xf>
    <xf numFmtId="165" fontId="4" fillId="0" borderId="0" xfId="0" applyFill="1" applyBorder="1" applyAlignment="1">
      <alignment/>
    </xf>
    <xf numFmtId="164" fontId="0" fillId="0" borderId="0" xfId="0" applyFill="1" applyBorder="1" applyAlignment="1">
      <alignment/>
    </xf>
    <xf numFmtId="2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164" fontId="0" fillId="0" borderId="14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4" fillId="0" borderId="16" xfId="0" applyFont="1" applyBorder="1" applyAlignment="1">
      <alignment horizontal="center"/>
    </xf>
    <xf numFmtId="164" fontId="0" fillId="0" borderId="16" xfId="0" applyNumberFormat="1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2" fontId="3" fillId="3" borderId="0" xfId="0" applyAlignment="1">
      <alignment horizontal="left" vertical="center" wrapText="1"/>
    </xf>
    <xf numFmtId="2" fontId="4" fillId="3" borderId="0" xfId="0" applyFont="1" applyAlignment="1">
      <alignment horizontal="center"/>
    </xf>
    <xf numFmtId="1" fontId="3" fillId="3" borderId="0" xfId="0" applyNumberFormat="1" applyAlignment="1">
      <alignment horizontal="center" wrapText="1"/>
    </xf>
    <xf numFmtId="0" fontId="7" fillId="3" borderId="0" xfId="0" applyFont="1" applyAlignment="1">
      <alignment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wrapText="1"/>
    </xf>
    <xf numFmtId="1" fontId="0" fillId="3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4" fillId="3" borderId="0" xfId="0" applyNumberFormat="1" applyAlignment="1">
      <alignment/>
    </xf>
    <xf numFmtId="1" fontId="0" fillId="3" borderId="0" xfId="0" applyNumberFormat="1" applyAlignment="1">
      <alignment horizontal="center" vertical="center" wrapText="1"/>
    </xf>
    <xf numFmtId="1" fontId="4" fillId="3" borderId="0" xfId="0" applyNumberFormat="1" applyFont="1" applyAlignment="1">
      <alignment horizontal="center"/>
    </xf>
    <xf numFmtId="1" fontId="3" fillId="3" borderId="0" xfId="0" applyNumberFormat="1" applyFont="1" applyAlignment="1">
      <alignment horizontal="center" wrapText="1"/>
    </xf>
    <xf numFmtId="1" fontId="4" fillId="0" borderId="0" xfId="0" applyNumberForma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Data'!$B$6:$B$28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Data'!$E$6:$E$28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Data'!$G$6:$G$28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Data'!$H$6:$H$28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Data'!$I$6:$I$28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Data'!$J$6:$J$28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Data'!$K$6:$K$28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Data'!$L$6:$L$28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Data'!$M$6:$M$28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Data'!$N$6:$N$28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Data'!$O$6:$O$28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Data'!$P$6:$P$28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Data'!$Q$6:$Q$28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Data'!$R$6:$R$28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Data'!$S$6:$S$28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Data'!$T$6:$T$28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0"/>
          <c:order val="1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cat>
          <c:val>
            <c:numRef>
              <c:f>'Fan Chart Data'!$U$6:$U$28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67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104775</xdr:rowOff>
    </xdr:from>
    <xdr:to>
      <xdr:col>14</xdr:col>
      <xdr:colOff>190500</xdr:colOff>
      <xdr:row>19</xdr:row>
      <xdr:rowOff>66675</xdr:rowOff>
    </xdr:to>
    <xdr:graphicFrame>
      <xdr:nvGraphicFramePr>
        <xdr:cNvPr id="1" name="Chart 2"/>
        <xdr:cNvGraphicFramePr/>
      </xdr:nvGraphicFramePr>
      <xdr:xfrm>
        <a:off x="2609850" y="1143000"/>
        <a:ext cx="46672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3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9.57421875" style="0" customWidth="1"/>
    <col min="24" max="26" width="10.28125" style="0" customWidth="1"/>
    <col min="27" max="30" width="10.28125" style="86" customWidth="1"/>
    <col min="31" max="38" width="9.140625" style="86" customWidth="1"/>
    <col min="39" max="39" width="9.140625" style="89" customWidth="1"/>
  </cols>
  <sheetData>
    <row r="1" spans="1:37" ht="18">
      <c r="A1" s="127" t="s">
        <v>0</v>
      </c>
      <c r="B1" s="16">
        <v>1981</v>
      </c>
      <c r="C1" s="16">
        <v>1982</v>
      </c>
      <c r="D1" s="16">
        <v>1983</v>
      </c>
      <c r="E1" s="16">
        <v>1984</v>
      </c>
      <c r="F1" s="16">
        <v>1985</v>
      </c>
      <c r="G1" s="16">
        <v>1986</v>
      </c>
      <c r="H1" s="16">
        <v>1987</v>
      </c>
      <c r="I1" s="16">
        <v>1988</v>
      </c>
      <c r="J1" s="16">
        <v>1989</v>
      </c>
      <c r="K1" s="16">
        <v>1990</v>
      </c>
      <c r="L1" s="16">
        <v>1991</v>
      </c>
      <c r="M1" s="16">
        <v>1992</v>
      </c>
      <c r="N1" s="16">
        <v>1993</v>
      </c>
      <c r="O1" s="16">
        <v>1994</v>
      </c>
      <c r="P1" s="16">
        <v>1995</v>
      </c>
      <c r="Q1" s="16">
        <v>1996</v>
      </c>
      <c r="R1" s="16">
        <v>1997</v>
      </c>
      <c r="S1" s="16">
        <v>1998</v>
      </c>
      <c r="T1" s="16">
        <v>1999</v>
      </c>
      <c r="U1" s="16">
        <v>2000</v>
      </c>
      <c r="V1" s="16">
        <v>2001</v>
      </c>
      <c r="W1" s="16">
        <v>2002</v>
      </c>
      <c r="X1" s="16">
        <v>2003</v>
      </c>
      <c r="Y1" s="16">
        <v>2004</v>
      </c>
      <c r="Z1" s="16">
        <v>2005</v>
      </c>
      <c r="AA1" s="87"/>
      <c r="AB1" s="87"/>
      <c r="AC1" s="87"/>
      <c r="AD1" s="87"/>
      <c r="AE1" s="87"/>
      <c r="AF1" s="87"/>
      <c r="AG1" s="87"/>
      <c r="AH1" s="87"/>
      <c r="AI1" s="88"/>
      <c r="AJ1" s="88"/>
      <c r="AK1" s="88"/>
    </row>
    <row r="2" spans="1:37" ht="12.75">
      <c r="A2" s="1"/>
      <c r="Z2" s="85"/>
      <c r="AA2" s="90"/>
      <c r="AB2" s="90"/>
      <c r="AC2" s="90"/>
      <c r="AD2" s="90"/>
      <c r="AE2" s="90"/>
      <c r="AF2" s="90"/>
      <c r="AG2" s="90"/>
      <c r="AH2" s="89"/>
      <c r="AI2" s="89"/>
      <c r="AJ2" s="89"/>
      <c r="AK2" s="89"/>
    </row>
    <row r="3" spans="1:37" ht="12.75">
      <c r="A3" s="38" t="s">
        <v>1</v>
      </c>
      <c r="B3" s="4">
        <v>3058.55</v>
      </c>
      <c r="C3" s="4">
        <v>3225.525</v>
      </c>
      <c r="D3" s="4">
        <v>3442.675</v>
      </c>
      <c r="E3" s="4">
        <v>3846.7</v>
      </c>
      <c r="F3" s="4">
        <v>4148.875</v>
      </c>
      <c r="G3" s="4">
        <v>4406.75</v>
      </c>
      <c r="H3" s="4">
        <v>4654.425</v>
      </c>
      <c r="I3" s="4">
        <v>5011.9</v>
      </c>
      <c r="J3" s="4">
        <v>5401.7</v>
      </c>
      <c r="K3" s="4">
        <v>5736.95</v>
      </c>
      <c r="L3" s="4">
        <v>5934.175</v>
      </c>
      <c r="M3" s="4">
        <v>6240.625</v>
      </c>
      <c r="N3" s="4">
        <v>6578.425</v>
      </c>
      <c r="O3" s="4">
        <v>6964.225</v>
      </c>
      <c r="P3" s="4">
        <v>7325.075</v>
      </c>
      <c r="Q3" s="4">
        <v>7697.35</v>
      </c>
      <c r="R3" s="4">
        <v>8186.625</v>
      </c>
      <c r="S3" s="4">
        <v>8626.325</v>
      </c>
      <c r="T3" s="4">
        <v>9127</v>
      </c>
      <c r="U3" s="4">
        <v>9708.45</v>
      </c>
      <c r="V3" s="4">
        <v>10059.775</v>
      </c>
      <c r="W3" s="4">
        <v>10378.4</v>
      </c>
      <c r="X3" s="23">
        <v>10810.025</v>
      </c>
      <c r="Y3" s="23">
        <v>11544.5</v>
      </c>
      <c r="Z3" s="23">
        <v>12294.425</v>
      </c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</row>
    <row r="4" spans="1:37" ht="12.75">
      <c r="A4" s="38" t="s">
        <v>2</v>
      </c>
      <c r="B4" s="4">
        <v>599.272</v>
      </c>
      <c r="C4" s="4">
        <v>617.766</v>
      </c>
      <c r="D4" s="4">
        <v>600.562</v>
      </c>
      <c r="E4" s="4">
        <v>666.486</v>
      </c>
      <c r="F4" s="4">
        <v>734.088</v>
      </c>
      <c r="G4" s="4">
        <v>769.215</v>
      </c>
      <c r="H4" s="4">
        <v>854.353</v>
      </c>
      <c r="I4" s="4">
        <v>909.303</v>
      </c>
      <c r="J4" s="4">
        <v>991.19</v>
      </c>
      <c r="K4" s="4">
        <v>1032.094</v>
      </c>
      <c r="L4" s="4">
        <v>1055.093</v>
      </c>
      <c r="M4" s="4">
        <v>1091.328</v>
      </c>
      <c r="N4" s="4">
        <v>1154.471</v>
      </c>
      <c r="O4" s="4">
        <v>1258.721</v>
      </c>
      <c r="P4" s="4">
        <v>1351.932</v>
      </c>
      <c r="Q4" s="4">
        <v>1453.177</v>
      </c>
      <c r="R4" s="4">
        <v>1579.423</v>
      </c>
      <c r="S4" s="4">
        <v>1721.955</v>
      </c>
      <c r="T4" s="4">
        <v>1827.645</v>
      </c>
      <c r="U4" s="4">
        <v>2025.457</v>
      </c>
      <c r="V4" s="4">
        <v>1991.426</v>
      </c>
      <c r="W4" s="4">
        <v>1853.395</v>
      </c>
      <c r="X4" s="4">
        <v>1782.532</v>
      </c>
      <c r="Y4" s="4">
        <v>1880.279</v>
      </c>
      <c r="Z4" s="4">
        <v>2153.859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</row>
    <row r="5" spans="1:37" ht="12.75">
      <c r="A5" s="38" t="s">
        <v>109</v>
      </c>
      <c r="B5" s="4">
        <v>678.241</v>
      </c>
      <c r="C5" s="4">
        <v>745.743</v>
      </c>
      <c r="D5" s="4">
        <v>808.364</v>
      </c>
      <c r="E5" s="4">
        <v>851.853</v>
      </c>
      <c r="F5" s="4">
        <v>946.396</v>
      </c>
      <c r="G5" s="4">
        <v>990.441</v>
      </c>
      <c r="H5" s="4">
        <v>1004.083</v>
      </c>
      <c r="I5" s="4">
        <v>1064.481</v>
      </c>
      <c r="J5" s="4">
        <v>1143.829</v>
      </c>
      <c r="K5" s="4">
        <v>1253.13</v>
      </c>
      <c r="L5" s="4">
        <v>1324.331</v>
      </c>
      <c r="M5" s="4">
        <v>1381.649</v>
      </c>
      <c r="N5" s="4">
        <v>1409.522</v>
      </c>
      <c r="O5" s="4">
        <v>1461.907</v>
      </c>
      <c r="P5" s="4">
        <v>1515.884</v>
      </c>
      <c r="Q5" s="4">
        <v>1560.608</v>
      </c>
      <c r="R5" s="4">
        <v>1601.307</v>
      </c>
      <c r="S5" s="4">
        <v>1652.685</v>
      </c>
      <c r="T5" s="4">
        <v>1702.035</v>
      </c>
      <c r="U5" s="4">
        <v>1789.216</v>
      </c>
      <c r="V5" s="4">
        <v>1863.19</v>
      </c>
      <c r="W5" s="4">
        <v>2011.153</v>
      </c>
      <c r="X5" s="4">
        <v>2160.117</v>
      </c>
      <c r="Y5" s="4">
        <v>2293.006</v>
      </c>
      <c r="Z5" s="4">
        <v>2472.205</v>
      </c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ht="12.75">
      <c r="A6" s="38" t="s">
        <v>110</v>
      </c>
      <c r="B6" s="4">
        <v>307.913</v>
      </c>
      <c r="C6" s="4">
        <v>325.958</v>
      </c>
      <c r="D6" s="4">
        <v>353.316</v>
      </c>
      <c r="E6" s="4">
        <v>379.44</v>
      </c>
      <c r="F6" s="4">
        <v>415.793</v>
      </c>
      <c r="G6" s="4">
        <v>438.526</v>
      </c>
      <c r="H6" s="4">
        <v>444.201</v>
      </c>
      <c r="I6" s="4">
        <v>464.438</v>
      </c>
      <c r="J6" s="4">
        <v>488.832</v>
      </c>
      <c r="K6" s="4">
        <v>500.572</v>
      </c>
      <c r="L6" s="4">
        <v>533.328</v>
      </c>
      <c r="M6" s="4">
        <v>533.829</v>
      </c>
      <c r="N6" s="4">
        <v>539.412</v>
      </c>
      <c r="O6" s="4">
        <v>541.41</v>
      </c>
      <c r="P6" s="4">
        <v>544.862</v>
      </c>
      <c r="Q6" s="4">
        <v>532.707</v>
      </c>
      <c r="R6" s="4">
        <v>547.233</v>
      </c>
      <c r="S6" s="4">
        <v>552.104</v>
      </c>
      <c r="T6" s="4">
        <v>571.988</v>
      </c>
      <c r="U6" s="4">
        <v>614.835</v>
      </c>
      <c r="V6" s="4">
        <v>649.326</v>
      </c>
      <c r="W6" s="4">
        <v>734.319</v>
      </c>
      <c r="X6" s="4">
        <v>825.412</v>
      </c>
      <c r="Y6" s="4">
        <v>895.461</v>
      </c>
      <c r="Z6" s="4">
        <v>968.451</v>
      </c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ht="12.75">
      <c r="A7" s="38" t="s">
        <v>3</v>
      </c>
      <c r="B7" s="4">
        <v>68.766</v>
      </c>
      <c r="C7" s="4">
        <v>85.032</v>
      </c>
      <c r="D7" s="4">
        <v>89.808</v>
      </c>
      <c r="E7" s="4">
        <v>111.102</v>
      </c>
      <c r="F7" s="4">
        <v>129.478</v>
      </c>
      <c r="G7" s="4">
        <v>136.017</v>
      </c>
      <c r="H7" s="4">
        <v>138.611</v>
      </c>
      <c r="I7" s="4">
        <v>151.803</v>
      </c>
      <c r="J7" s="4">
        <v>168.981</v>
      </c>
      <c r="K7" s="4">
        <v>184.347</v>
      </c>
      <c r="L7" s="4">
        <v>194.448</v>
      </c>
      <c r="M7" s="4">
        <v>199.344</v>
      </c>
      <c r="N7" s="4">
        <v>198.713</v>
      </c>
      <c r="O7" s="4">
        <v>202.932</v>
      </c>
      <c r="P7" s="4">
        <v>232.134</v>
      </c>
      <c r="Q7" s="4">
        <v>241.053</v>
      </c>
      <c r="R7" s="4">
        <v>243.984</v>
      </c>
      <c r="S7" s="4">
        <v>241.118</v>
      </c>
      <c r="T7" s="4">
        <v>229.755</v>
      </c>
      <c r="U7" s="4">
        <v>222.949</v>
      </c>
      <c r="V7" s="4">
        <v>206.167</v>
      </c>
      <c r="W7" s="4">
        <v>170.949</v>
      </c>
      <c r="X7" s="4">
        <v>153.073</v>
      </c>
      <c r="Y7" s="4">
        <v>160.2</v>
      </c>
      <c r="Z7" s="4">
        <v>184</v>
      </c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</row>
    <row r="8" spans="1:37" ht="12.75">
      <c r="A8" s="38" t="s">
        <v>4</v>
      </c>
      <c r="B8" s="4">
        <v>301.561</v>
      </c>
      <c r="C8" s="4">
        <v>334.753</v>
      </c>
      <c r="D8" s="4">
        <v>365.24</v>
      </c>
      <c r="E8" s="4">
        <v>361.312</v>
      </c>
      <c r="F8" s="4">
        <v>401.125</v>
      </c>
      <c r="G8" s="4">
        <v>415.898</v>
      </c>
      <c r="H8" s="4">
        <v>421.271</v>
      </c>
      <c r="I8" s="4">
        <v>448.24</v>
      </c>
      <c r="J8" s="4">
        <v>486.017</v>
      </c>
      <c r="K8" s="4">
        <v>568.197</v>
      </c>
      <c r="L8" s="4">
        <v>596.534</v>
      </c>
      <c r="M8" s="4">
        <v>648.441</v>
      </c>
      <c r="N8" s="4">
        <v>671.361</v>
      </c>
      <c r="O8" s="4">
        <v>717.513</v>
      </c>
      <c r="P8" s="4">
        <v>738.825</v>
      </c>
      <c r="Q8" s="4">
        <v>786.775</v>
      </c>
      <c r="R8" s="4">
        <v>810.01</v>
      </c>
      <c r="S8" s="4">
        <v>859.376</v>
      </c>
      <c r="T8" s="4">
        <v>900.17</v>
      </c>
      <c r="U8" s="4">
        <v>951.283</v>
      </c>
      <c r="V8" s="4">
        <v>1007.54</v>
      </c>
      <c r="W8" s="4">
        <v>1105.695</v>
      </c>
      <c r="X8" s="4">
        <v>1181.432</v>
      </c>
      <c r="Y8" s="4">
        <v>1237.3059999999998</v>
      </c>
      <c r="Z8" s="4">
        <v>1319.705</v>
      </c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</row>
    <row r="9" spans="1:37" ht="12.75">
      <c r="A9" s="38" t="s">
        <v>5</v>
      </c>
      <c r="B9" s="4">
        <v>-78.968</v>
      </c>
      <c r="C9" s="4">
        <v>-127.977</v>
      </c>
      <c r="D9" s="4">
        <v>-207.802</v>
      </c>
      <c r="E9" s="4">
        <v>-185.367</v>
      </c>
      <c r="F9" s="4">
        <v>-212.308</v>
      </c>
      <c r="G9" s="4">
        <v>-221.227</v>
      </c>
      <c r="H9" s="4">
        <v>-149.73</v>
      </c>
      <c r="I9" s="4">
        <v>-155.178</v>
      </c>
      <c r="J9" s="4">
        <v>-152.623</v>
      </c>
      <c r="K9" s="4">
        <v>-221.147</v>
      </c>
      <c r="L9" s="4">
        <v>-269.269</v>
      </c>
      <c r="M9" s="4">
        <v>-290.334</v>
      </c>
      <c r="N9" s="4">
        <v>-255.085</v>
      </c>
      <c r="O9" s="4">
        <v>-203.228</v>
      </c>
      <c r="P9" s="4">
        <v>-163.991</v>
      </c>
      <c r="Q9" s="4">
        <v>-107.473</v>
      </c>
      <c r="R9" s="4">
        <v>-21.935</v>
      </c>
      <c r="S9" s="4">
        <v>69.2</v>
      </c>
      <c r="T9" s="4">
        <v>125.541</v>
      </c>
      <c r="U9" s="4">
        <v>236.151</v>
      </c>
      <c r="V9" s="4">
        <v>128.161</v>
      </c>
      <c r="W9" s="4">
        <v>-157.799</v>
      </c>
      <c r="X9" s="4">
        <v>-377.575</v>
      </c>
      <c r="Y9" s="4">
        <v>-412.144</v>
      </c>
      <c r="Z9" s="4">
        <v>-318.67</v>
      </c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</row>
    <row r="10" spans="1:37" ht="12.75">
      <c r="A10" s="38" t="s">
        <v>6</v>
      </c>
      <c r="B10" s="4">
        <f aca="true" t="shared" si="0" ref="B10:Z10">B9+B7</f>
        <v>-10.201999999999998</v>
      </c>
      <c r="C10" s="4">
        <f t="shared" si="0"/>
        <v>-42.94500000000001</v>
      </c>
      <c r="D10" s="4">
        <f t="shared" si="0"/>
        <v>-117.99399999999999</v>
      </c>
      <c r="E10" s="4">
        <f t="shared" si="0"/>
        <v>-74.26499999999999</v>
      </c>
      <c r="F10" s="4">
        <f t="shared" si="0"/>
        <v>-82.82999999999998</v>
      </c>
      <c r="G10" s="4">
        <f t="shared" si="0"/>
        <v>-85.21000000000001</v>
      </c>
      <c r="H10" s="4">
        <f t="shared" si="0"/>
        <v>-11.119</v>
      </c>
      <c r="I10" s="4">
        <f t="shared" si="0"/>
        <v>-3.375</v>
      </c>
      <c r="J10" s="4">
        <f t="shared" si="0"/>
        <v>16.358000000000004</v>
      </c>
      <c r="K10" s="4">
        <f t="shared" si="0"/>
        <v>-36.79999999999998</v>
      </c>
      <c r="L10" s="4">
        <f t="shared" si="0"/>
        <v>-74.821</v>
      </c>
      <c r="M10" s="4">
        <f t="shared" si="0"/>
        <v>-90.99000000000001</v>
      </c>
      <c r="N10" s="4">
        <f t="shared" si="0"/>
        <v>-56.372000000000014</v>
      </c>
      <c r="O10" s="4">
        <f t="shared" si="0"/>
        <v>-0.2960000000000207</v>
      </c>
      <c r="P10" s="4">
        <f t="shared" si="0"/>
        <v>68.14299999999997</v>
      </c>
      <c r="Q10" s="4">
        <f t="shared" si="0"/>
        <v>133.57999999999998</v>
      </c>
      <c r="R10" s="4">
        <f t="shared" si="0"/>
        <v>222.049</v>
      </c>
      <c r="S10" s="4">
        <f t="shared" si="0"/>
        <v>310.318</v>
      </c>
      <c r="T10" s="4">
        <f t="shared" si="0"/>
        <v>355.296</v>
      </c>
      <c r="U10" s="4">
        <f t="shared" si="0"/>
        <v>459.1</v>
      </c>
      <c r="V10" s="4">
        <f t="shared" si="0"/>
        <v>334.328</v>
      </c>
      <c r="W10" s="4">
        <f t="shared" si="0"/>
        <v>13.150000000000006</v>
      </c>
      <c r="X10" s="4">
        <f t="shared" si="0"/>
        <v>-224.50199999999998</v>
      </c>
      <c r="Y10" s="84">
        <f t="shared" si="0"/>
        <v>-251.94400000000002</v>
      </c>
      <c r="Z10" s="84">
        <f t="shared" si="0"/>
        <v>-134.67000000000002</v>
      </c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</row>
    <row r="11" spans="1:37" ht="12.75">
      <c r="A11" s="38" t="s">
        <v>127</v>
      </c>
      <c r="B11" s="4">
        <f>B4-B8</f>
        <v>297.71100000000007</v>
      </c>
      <c r="C11" s="4">
        <f aca="true" t="shared" si="1" ref="C11:Z11">C4-C8</f>
        <v>283.013</v>
      </c>
      <c r="D11" s="4">
        <f t="shared" si="1"/>
        <v>235.322</v>
      </c>
      <c r="E11" s="4">
        <f t="shared" si="1"/>
        <v>305.174</v>
      </c>
      <c r="F11" s="4">
        <f t="shared" si="1"/>
        <v>332.96299999999997</v>
      </c>
      <c r="G11" s="4">
        <f t="shared" si="1"/>
        <v>353.317</v>
      </c>
      <c r="H11" s="4">
        <f t="shared" si="1"/>
        <v>433.08199999999994</v>
      </c>
      <c r="I11" s="4">
        <f t="shared" si="1"/>
        <v>461.063</v>
      </c>
      <c r="J11" s="4">
        <f t="shared" si="1"/>
        <v>505.17300000000006</v>
      </c>
      <c r="K11" s="4">
        <f t="shared" si="1"/>
        <v>463.89700000000005</v>
      </c>
      <c r="L11" s="4">
        <f t="shared" si="1"/>
        <v>458.5590000000001</v>
      </c>
      <c r="M11" s="4">
        <f t="shared" si="1"/>
        <v>442.88699999999994</v>
      </c>
      <c r="N11" s="4">
        <f t="shared" si="1"/>
        <v>483.11</v>
      </c>
      <c r="O11" s="4">
        <f t="shared" si="1"/>
        <v>541.208</v>
      </c>
      <c r="P11" s="4">
        <f t="shared" si="1"/>
        <v>613.107</v>
      </c>
      <c r="Q11" s="4">
        <f t="shared" si="1"/>
        <v>666.4019999999999</v>
      </c>
      <c r="R11" s="4">
        <f t="shared" si="1"/>
        <v>769.413</v>
      </c>
      <c r="S11" s="4">
        <f t="shared" si="1"/>
        <v>862.579</v>
      </c>
      <c r="T11" s="4">
        <f t="shared" si="1"/>
        <v>927.475</v>
      </c>
      <c r="U11" s="4">
        <f t="shared" si="1"/>
        <v>1074.174</v>
      </c>
      <c r="V11" s="4">
        <f t="shared" si="1"/>
        <v>983.886</v>
      </c>
      <c r="W11" s="4">
        <f t="shared" si="1"/>
        <v>747.7</v>
      </c>
      <c r="X11" s="4">
        <f t="shared" si="1"/>
        <v>601.0999999999999</v>
      </c>
      <c r="Y11" s="4">
        <f t="shared" si="1"/>
        <v>642.9730000000002</v>
      </c>
      <c r="Z11" s="4">
        <f t="shared" si="1"/>
        <v>834.154</v>
      </c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</row>
    <row r="12" spans="2:37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39"/>
      <c r="AA12" s="92"/>
      <c r="AB12" s="92"/>
      <c r="AC12" s="92"/>
      <c r="AD12" s="92"/>
      <c r="AE12" s="92"/>
      <c r="AF12" s="92"/>
      <c r="AG12" s="92"/>
      <c r="AH12" s="89"/>
      <c r="AI12" s="89"/>
      <c r="AJ12" s="89"/>
      <c r="AK12" s="89"/>
    </row>
    <row r="13" spans="1:37" ht="12.75">
      <c r="A13" s="11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13"/>
      <c r="Y13" s="13"/>
      <c r="Z13" s="13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</row>
    <row r="14" spans="1:37" ht="12.75">
      <c r="A14" s="18" t="s">
        <v>8</v>
      </c>
      <c r="B14" s="4">
        <v>611.9</v>
      </c>
      <c r="C14" s="4">
        <v>709.1</v>
      </c>
      <c r="D14" s="4">
        <v>810.2</v>
      </c>
      <c r="E14" s="4">
        <v>919.6</v>
      </c>
      <c r="F14" s="4">
        <v>1033.2</v>
      </c>
      <c r="G14" s="4">
        <v>1158.8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</row>
    <row r="15" spans="1:37" ht="12.75">
      <c r="A15" s="1" t="s">
        <v>9</v>
      </c>
      <c r="B15" s="4">
        <v>659.8</v>
      </c>
      <c r="C15" s="4">
        <v>738.7</v>
      </c>
      <c r="D15" s="4">
        <v>792.5</v>
      </c>
      <c r="E15" s="4">
        <v>843.3</v>
      </c>
      <c r="F15" s="4">
        <v>894.9</v>
      </c>
      <c r="G15" s="4">
        <v>949.9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</row>
    <row r="16" spans="1:37" ht="12.75">
      <c r="A16" s="1" t="s">
        <v>10</v>
      </c>
      <c r="B16" s="4">
        <v>277.6</v>
      </c>
      <c r="C16" s="4">
        <v>310.5</v>
      </c>
      <c r="D16" s="4">
        <v>334.1</v>
      </c>
      <c r="E16" s="4">
        <v>357.6</v>
      </c>
      <c r="F16" s="4">
        <v>380.8</v>
      </c>
      <c r="G16" s="4">
        <v>406.8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</row>
    <row r="17" spans="1:37" ht="12.75">
      <c r="A17" s="1" t="s">
        <v>11</v>
      </c>
      <c r="B17" s="4">
        <v>66.1</v>
      </c>
      <c r="C17" s="4">
        <v>72.4</v>
      </c>
      <c r="D17" s="4">
        <v>69.7</v>
      </c>
      <c r="E17" s="4">
        <v>67</v>
      </c>
      <c r="F17" s="4">
        <v>62.3</v>
      </c>
      <c r="G17" s="4">
        <v>59.1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</row>
    <row r="18" spans="1:37" ht="12.75">
      <c r="A18" s="1" t="s">
        <v>12</v>
      </c>
      <c r="B18" s="4">
        <f aca="true" t="shared" si="2" ref="B18:G18">B15-B16-B17</f>
        <v>316.0999999999999</v>
      </c>
      <c r="C18" s="4">
        <f t="shared" si="2"/>
        <v>355.80000000000007</v>
      </c>
      <c r="D18" s="4">
        <f t="shared" si="2"/>
        <v>388.7</v>
      </c>
      <c r="E18" s="4">
        <f t="shared" si="2"/>
        <v>418.69999999999993</v>
      </c>
      <c r="F18" s="4">
        <f t="shared" si="2"/>
        <v>451.7999999999999</v>
      </c>
      <c r="G18" s="4">
        <f t="shared" si="2"/>
        <v>483.9999999999999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</row>
    <row r="19" spans="1:37" ht="12.75">
      <c r="A19" s="1" t="s">
        <v>13</v>
      </c>
      <c r="B19" s="4">
        <f aca="true" t="shared" si="3" ref="B19:G19">B14-B15</f>
        <v>-47.89999999999998</v>
      </c>
      <c r="C19" s="4">
        <f t="shared" si="3"/>
        <v>-29.600000000000023</v>
      </c>
      <c r="D19" s="4">
        <f t="shared" si="3"/>
        <v>17.700000000000045</v>
      </c>
      <c r="E19" s="4">
        <f t="shared" si="3"/>
        <v>76.30000000000007</v>
      </c>
      <c r="F19" s="4">
        <f t="shared" si="3"/>
        <v>138.30000000000007</v>
      </c>
      <c r="G19" s="4">
        <f t="shared" si="3"/>
        <v>208.89999999999998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4"/>
      <c r="X19" s="4"/>
      <c r="Y19" s="4"/>
      <c r="Z19" s="4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</row>
    <row r="20" spans="1:37" ht="12.75">
      <c r="A20" s="25" t="s">
        <v>125</v>
      </c>
      <c r="B20" s="4">
        <f aca="true" t="shared" si="4" ref="B20:G20">B14-B18</f>
        <v>295.80000000000007</v>
      </c>
      <c r="C20" s="4">
        <f t="shared" si="4"/>
        <v>353.29999999999995</v>
      </c>
      <c r="D20" s="4">
        <f t="shared" si="4"/>
        <v>421.50000000000006</v>
      </c>
      <c r="E20" s="4">
        <f t="shared" si="4"/>
        <v>500.9000000000001</v>
      </c>
      <c r="F20" s="4">
        <f t="shared" si="4"/>
        <v>581.4000000000001</v>
      </c>
      <c r="G20" s="4">
        <f t="shared" si="4"/>
        <v>674.8000000000001</v>
      </c>
      <c r="H20" s="4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4"/>
      <c r="X20" s="4"/>
      <c r="Y20" s="4"/>
      <c r="Z20" s="4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</row>
    <row r="21" spans="1:37" ht="12.75">
      <c r="A21" s="1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4"/>
      <c r="X21" s="4"/>
      <c r="Y21" s="4"/>
      <c r="Z21" s="4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</row>
    <row r="22" spans="1:37" ht="12.75">
      <c r="A22" s="24" t="s">
        <v>131</v>
      </c>
      <c r="B22" s="4">
        <f>'Revenue Legislation'!B38</f>
        <v>0</v>
      </c>
      <c r="C22" s="4">
        <f>'Revenue Legislation'!C38</f>
        <v>-39</v>
      </c>
      <c r="D22" s="4">
        <f>'Revenue Legislation'!D38</f>
        <v>-77</v>
      </c>
      <c r="E22" s="4">
        <f>'Revenue Legislation'!E38</f>
        <v>-105.1</v>
      </c>
      <c r="F22" s="4">
        <f>'Revenue Legislation'!F38</f>
        <v>-129.85299999999998</v>
      </c>
      <c r="G22" s="4">
        <f>'Revenue Legislation'!G38</f>
        <v>-171.14100000000002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</row>
    <row r="23" spans="1:37" ht="12.75">
      <c r="A23" s="25" t="s">
        <v>129</v>
      </c>
      <c r="B23" s="4">
        <f>'Mandatory Outlay Legislation'!B36</f>
        <v>0</v>
      </c>
      <c r="C23" s="4">
        <f>'Mandatory Outlay Legislation'!C36</f>
        <v>-11</v>
      </c>
      <c r="D23" s="4">
        <f>'Mandatory Outlay Legislation'!D36</f>
        <v>-19</v>
      </c>
      <c r="E23" s="4">
        <f>'Mandatory Outlay Legislation'!E36</f>
        <v>-30</v>
      </c>
      <c r="F23" s="4">
        <f>'Mandatory Outlay Legislation'!F36</f>
        <v>-25</v>
      </c>
      <c r="G23" s="4">
        <f>'Mandatory Outlay Legislation'!G36</f>
        <v>-41.9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</row>
    <row r="24" spans="1:37" ht="12.75">
      <c r="A24" s="25" t="s">
        <v>130</v>
      </c>
      <c r="B24" s="4">
        <f aca="true" t="shared" si="5" ref="B24:G24">B22-B23</f>
        <v>0</v>
      </c>
      <c r="C24" s="4">
        <f t="shared" si="5"/>
        <v>-28</v>
      </c>
      <c r="D24" s="4">
        <f t="shared" si="5"/>
        <v>-58</v>
      </c>
      <c r="E24" s="4">
        <f t="shared" si="5"/>
        <v>-75.1</v>
      </c>
      <c r="F24" s="4">
        <f t="shared" si="5"/>
        <v>-104.85299999999998</v>
      </c>
      <c r="G24" s="4">
        <f t="shared" si="5"/>
        <v>-129.241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</row>
    <row r="25" spans="1:37" ht="12.75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</row>
    <row r="26" spans="1:37" ht="12.75">
      <c r="A26" s="18" t="s">
        <v>14</v>
      </c>
      <c r="B26" s="4">
        <f aca="true" t="shared" si="6" ref="B26:G26">B14+B22</f>
        <v>611.9</v>
      </c>
      <c r="C26" s="4">
        <f t="shared" si="6"/>
        <v>670.1</v>
      </c>
      <c r="D26" s="4">
        <f t="shared" si="6"/>
        <v>733.2</v>
      </c>
      <c r="E26" s="4">
        <f t="shared" si="6"/>
        <v>814.5</v>
      </c>
      <c r="F26" s="4">
        <f t="shared" si="6"/>
        <v>903.3470000000001</v>
      </c>
      <c r="G26" s="4">
        <f t="shared" si="6"/>
        <v>987.6589999999999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</row>
    <row r="27" spans="1:37" ht="12.75">
      <c r="A27" s="1" t="s">
        <v>15</v>
      </c>
      <c r="B27" s="4">
        <f aca="true" t="shared" si="7" ref="B27:G27">B18+B23</f>
        <v>316.0999999999999</v>
      </c>
      <c r="C27" s="4">
        <f t="shared" si="7"/>
        <v>344.80000000000007</v>
      </c>
      <c r="D27" s="4">
        <f t="shared" si="7"/>
        <v>369.7</v>
      </c>
      <c r="E27" s="4">
        <f t="shared" si="7"/>
        <v>388.69999999999993</v>
      </c>
      <c r="F27" s="4">
        <f t="shared" si="7"/>
        <v>426.7999999999999</v>
      </c>
      <c r="G27" s="4">
        <f t="shared" si="7"/>
        <v>442.0999999999999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</row>
    <row r="28" spans="1:37" ht="12.75">
      <c r="A28" s="25" t="s">
        <v>126</v>
      </c>
      <c r="B28" s="4">
        <f aca="true" t="shared" si="8" ref="B28:G28">B26-B27</f>
        <v>295.80000000000007</v>
      </c>
      <c r="C28" s="4">
        <f t="shared" si="8"/>
        <v>325.29999999999995</v>
      </c>
      <c r="D28" s="4">
        <f t="shared" si="8"/>
        <v>363.50000000000006</v>
      </c>
      <c r="E28" s="4">
        <f t="shared" si="8"/>
        <v>425.80000000000007</v>
      </c>
      <c r="F28" s="4">
        <f t="shared" si="8"/>
        <v>476.5470000000002</v>
      </c>
      <c r="G28" s="4">
        <f t="shared" si="8"/>
        <v>545.559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</row>
    <row r="29" spans="1:37" ht="12.75">
      <c r="A29" s="2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</row>
    <row r="30" spans="1:37" ht="12.75">
      <c r="A30" s="18" t="s">
        <v>16</v>
      </c>
      <c r="B30" s="4">
        <f aca="true" t="shared" si="9" ref="B30:G35">B4</f>
        <v>599.272</v>
      </c>
      <c r="C30" s="4">
        <f t="shared" si="9"/>
        <v>617.766</v>
      </c>
      <c r="D30" s="4">
        <f t="shared" si="9"/>
        <v>600.562</v>
      </c>
      <c r="E30" s="4">
        <f t="shared" si="9"/>
        <v>666.486</v>
      </c>
      <c r="F30" s="4">
        <f t="shared" si="9"/>
        <v>734.088</v>
      </c>
      <c r="G30" s="4">
        <f t="shared" si="9"/>
        <v>769.215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</row>
    <row r="31" spans="1:37" ht="12.75">
      <c r="A31" s="1" t="s">
        <v>17</v>
      </c>
      <c r="B31" s="4">
        <f t="shared" si="9"/>
        <v>678.241</v>
      </c>
      <c r="C31" s="4">
        <f t="shared" si="9"/>
        <v>745.743</v>
      </c>
      <c r="D31" s="4">
        <f t="shared" si="9"/>
        <v>808.364</v>
      </c>
      <c r="E31" s="4">
        <f t="shared" si="9"/>
        <v>851.853</v>
      </c>
      <c r="F31" s="4">
        <f t="shared" si="9"/>
        <v>946.396</v>
      </c>
      <c r="G31" s="4">
        <f t="shared" si="9"/>
        <v>990.441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</row>
    <row r="32" spans="1:37" ht="12.75">
      <c r="A32" s="1" t="s">
        <v>18</v>
      </c>
      <c r="B32" s="4">
        <f t="shared" si="9"/>
        <v>307.913</v>
      </c>
      <c r="C32" s="4">
        <f t="shared" si="9"/>
        <v>325.958</v>
      </c>
      <c r="D32" s="4">
        <f t="shared" si="9"/>
        <v>353.316</v>
      </c>
      <c r="E32" s="4">
        <f t="shared" si="9"/>
        <v>379.44</v>
      </c>
      <c r="F32" s="4">
        <f t="shared" si="9"/>
        <v>415.793</v>
      </c>
      <c r="G32" s="4">
        <f t="shared" si="9"/>
        <v>438.526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</row>
    <row r="33" spans="1:37" ht="12.75">
      <c r="A33" s="1" t="s">
        <v>19</v>
      </c>
      <c r="B33" s="4">
        <f t="shared" si="9"/>
        <v>68.766</v>
      </c>
      <c r="C33" s="4">
        <f t="shared" si="9"/>
        <v>85.032</v>
      </c>
      <c r="D33" s="4">
        <f t="shared" si="9"/>
        <v>89.808</v>
      </c>
      <c r="E33" s="4">
        <f t="shared" si="9"/>
        <v>111.102</v>
      </c>
      <c r="F33" s="4">
        <f t="shared" si="9"/>
        <v>129.478</v>
      </c>
      <c r="G33" s="4">
        <f t="shared" si="9"/>
        <v>136.017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</row>
    <row r="34" spans="1:37" ht="12.75">
      <c r="A34" s="1" t="s">
        <v>108</v>
      </c>
      <c r="B34" s="4">
        <f t="shared" si="9"/>
        <v>301.561</v>
      </c>
      <c r="C34" s="4">
        <f t="shared" si="9"/>
        <v>334.753</v>
      </c>
      <c r="D34" s="4">
        <f t="shared" si="9"/>
        <v>365.24</v>
      </c>
      <c r="E34" s="4">
        <f t="shared" si="9"/>
        <v>361.312</v>
      </c>
      <c r="F34" s="4">
        <f t="shared" si="9"/>
        <v>401.125</v>
      </c>
      <c r="G34" s="4">
        <f t="shared" si="9"/>
        <v>415.898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</row>
    <row r="35" spans="1:37" ht="12.75">
      <c r="A35" s="18" t="s">
        <v>20</v>
      </c>
      <c r="B35" s="4">
        <f t="shared" si="9"/>
        <v>-78.968</v>
      </c>
      <c r="C35" s="4">
        <f t="shared" si="9"/>
        <v>-127.977</v>
      </c>
      <c r="D35" s="4">
        <f t="shared" si="9"/>
        <v>-207.802</v>
      </c>
      <c r="E35" s="4">
        <f t="shared" si="9"/>
        <v>-185.367</v>
      </c>
      <c r="F35" s="4">
        <f t="shared" si="9"/>
        <v>-212.308</v>
      </c>
      <c r="G35" s="4">
        <f t="shared" si="9"/>
        <v>-221.227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</row>
    <row r="36" spans="1:37" ht="12.75">
      <c r="A36" s="24" t="s">
        <v>127</v>
      </c>
      <c r="B36" s="4">
        <f aca="true" t="shared" si="10" ref="B36:G36">B11</f>
        <v>297.71100000000007</v>
      </c>
      <c r="C36" s="4">
        <f t="shared" si="10"/>
        <v>283.013</v>
      </c>
      <c r="D36" s="4">
        <f t="shared" si="10"/>
        <v>235.322</v>
      </c>
      <c r="E36" s="4">
        <f t="shared" si="10"/>
        <v>305.174</v>
      </c>
      <c r="F36" s="4">
        <f t="shared" si="10"/>
        <v>332.96299999999997</v>
      </c>
      <c r="G36" s="4">
        <f t="shared" si="10"/>
        <v>353.317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</row>
    <row r="37" spans="1:37" ht="12.75">
      <c r="A37" s="1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</row>
    <row r="38" spans="1:37" ht="12.75">
      <c r="A38" s="24" t="s">
        <v>103</v>
      </c>
      <c r="B38" s="4">
        <f aca="true" t="shared" si="11" ref="B38:G38">B30-B26</f>
        <v>-12.627999999999929</v>
      </c>
      <c r="C38" s="4">
        <f t="shared" si="11"/>
        <v>-52.33400000000006</v>
      </c>
      <c r="D38" s="4">
        <f t="shared" si="11"/>
        <v>-132.63800000000003</v>
      </c>
      <c r="E38" s="4">
        <f t="shared" si="11"/>
        <v>-148.014</v>
      </c>
      <c r="F38" s="4">
        <f t="shared" si="11"/>
        <v>-169.25900000000013</v>
      </c>
      <c r="G38" s="4">
        <f t="shared" si="11"/>
        <v>-218.44399999999985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</row>
    <row r="39" spans="1:37" ht="12.75">
      <c r="A39" s="25" t="s">
        <v>115</v>
      </c>
      <c r="B39" s="4">
        <f aca="true" t="shared" si="12" ref="B39:G39">B34-B27</f>
        <v>-14.53899999999993</v>
      </c>
      <c r="C39" s="4">
        <f t="shared" si="12"/>
        <v>-10.047000000000082</v>
      </c>
      <c r="D39" s="4">
        <f t="shared" si="12"/>
        <v>-4.4599999999999795</v>
      </c>
      <c r="E39" s="4">
        <f t="shared" si="12"/>
        <v>-27.38799999999992</v>
      </c>
      <c r="F39" s="4">
        <f t="shared" si="12"/>
        <v>-25.674999999999898</v>
      </c>
      <c r="G39" s="4">
        <f t="shared" si="12"/>
        <v>-26.201999999999884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</row>
    <row r="40" spans="1:37" ht="12.75">
      <c r="A40" s="25" t="s">
        <v>128</v>
      </c>
      <c r="B40" s="84">
        <f aca="true" t="shared" si="13" ref="B40:G40">B38-B39</f>
        <v>1.9110000000000014</v>
      </c>
      <c r="C40" s="84">
        <f t="shared" si="13"/>
        <v>-42.28699999999998</v>
      </c>
      <c r="D40" s="84">
        <f t="shared" si="13"/>
        <v>-128.17800000000005</v>
      </c>
      <c r="E40" s="84">
        <f t="shared" si="13"/>
        <v>-120.62600000000009</v>
      </c>
      <c r="F40" s="84">
        <f t="shared" si="13"/>
        <v>-143.58400000000023</v>
      </c>
      <c r="G40" s="84">
        <f t="shared" si="13"/>
        <v>-192.24199999999996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</row>
    <row r="41" spans="1:37" ht="12.75">
      <c r="A41" s="25"/>
      <c r="B41" s="84"/>
      <c r="C41" s="84"/>
      <c r="D41" s="84"/>
      <c r="E41" s="84"/>
      <c r="F41" s="84"/>
      <c r="G41" s="8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</row>
    <row r="42" spans="1:37" ht="12.75">
      <c r="A42" s="11" t="s">
        <v>21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</row>
    <row r="43" spans="1:37" ht="12.75">
      <c r="A43" s="18" t="s">
        <v>22</v>
      </c>
      <c r="B43" s="4"/>
      <c r="C43" s="4"/>
      <c r="D43" s="4">
        <v>606</v>
      </c>
      <c r="E43" s="4">
        <v>653</v>
      </c>
      <c r="F43" s="4">
        <v>715</v>
      </c>
      <c r="G43" s="4">
        <v>768</v>
      </c>
      <c r="H43" s="4">
        <v>822</v>
      </c>
      <c r="I43" s="4">
        <v>878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</row>
    <row r="44" spans="1:37" ht="12.75">
      <c r="A44" s="1" t="s">
        <v>23</v>
      </c>
      <c r="B44" s="4"/>
      <c r="C44" s="4"/>
      <c r="D44" s="4">
        <v>816</v>
      </c>
      <c r="E44" s="4">
        <v>865</v>
      </c>
      <c r="F44" s="4">
        <v>946</v>
      </c>
      <c r="G44" s="4">
        <v>1018</v>
      </c>
      <c r="H44" s="4">
        <v>1089</v>
      </c>
      <c r="I44" s="4">
        <v>1163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</row>
    <row r="45" spans="1:37" ht="12.75">
      <c r="A45" s="1" t="s">
        <v>10</v>
      </c>
      <c r="B45" s="4"/>
      <c r="C45" s="4"/>
      <c r="D45" s="4">
        <v>358</v>
      </c>
      <c r="E45" s="4">
        <v>395</v>
      </c>
      <c r="F45" s="4">
        <v>440</v>
      </c>
      <c r="G45" s="4">
        <v>479</v>
      </c>
      <c r="H45" s="4">
        <v>510</v>
      </c>
      <c r="I45" s="4">
        <v>542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</row>
    <row r="46" spans="1:37" ht="12.75">
      <c r="A46" s="1" t="s">
        <v>11</v>
      </c>
      <c r="B46" s="4"/>
      <c r="C46" s="4"/>
      <c r="D46" s="4">
        <v>87</v>
      </c>
      <c r="E46" s="4">
        <v>96</v>
      </c>
      <c r="F46" s="4">
        <v>107</v>
      </c>
      <c r="G46" s="4">
        <v>117</v>
      </c>
      <c r="H46" s="4">
        <v>125</v>
      </c>
      <c r="I46" s="4">
        <v>134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</row>
    <row r="47" spans="1:37" ht="12.75">
      <c r="A47" s="1" t="s">
        <v>12</v>
      </c>
      <c r="B47" s="4"/>
      <c r="C47" s="4"/>
      <c r="D47" s="4">
        <f aca="true" t="shared" si="14" ref="D47:I47">D44-D45-D46</f>
        <v>371</v>
      </c>
      <c r="E47" s="4">
        <f t="shared" si="14"/>
        <v>374</v>
      </c>
      <c r="F47" s="4">
        <f t="shared" si="14"/>
        <v>399</v>
      </c>
      <c r="G47" s="4">
        <f t="shared" si="14"/>
        <v>422</v>
      </c>
      <c r="H47" s="4">
        <f t="shared" si="14"/>
        <v>454</v>
      </c>
      <c r="I47" s="4">
        <f t="shared" si="14"/>
        <v>487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</row>
    <row r="48" spans="1:37" ht="12.75">
      <c r="A48" s="1" t="s">
        <v>13</v>
      </c>
      <c r="B48" s="19"/>
      <c r="C48" s="2"/>
      <c r="D48" s="4">
        <f aca="true" t="shared" si="15" ref="D48:I48">D43-D44</f>
        <v>-210</v>
      </c>
      <c r="E48" s="4">
        <f t="shared" si="15"/>
        <v>-212</v>
      </c>
      <c r="F48" s="4">
        <f t="shared" si="15"/>
        <v>-231</v>
      </c>
      <c r="G48" s="4">
        <f t="shared" si="15"/>
        <v>-250</v>
      </c>
      <c r="H48" s="4">
        <f t="shared" si="15"/>
        <v>-267</v>
      </c>
      <c r="I48" s="4">
        <f t="shared" si="15"/>
        <v>-285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</row>
    <row r="49" spans="1:37" ht="12.75">
      <c r="A49" s="25" t="s">
        <v>125</v>
      </c>
      <c r="B49" s="19"/>
      <c r="C49" s="2"/>
      <c r="D49" s="4">
        <f aca="true" t="shared" si="16" ref="D49:I49">D43-D47</f>
        <v>235</v>
      </c>
      <c r="E49" s="4">
        <f t="shared" si="16"/>
        <v>279</v>
      </c>
      <c r="F49" s="4">
        <f t="shared" si="16"/>
        <v>316</v>
      </c>
      <c r="G49" s="4">
        <f t="shared" si="16"/>
        <v>346</v>
      </c>
      <c r="H49" s="4">
        <f t="shared" si="16"/>
        <v>368</v>
      </c>
      <c r="I49" s="4">
        <f t="shared" si="16"/>
        <v>391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</row>
    <row r="50" spans="2:37" ht="12.75">
      <c r="B50" s="4"/>
      <c r="C50" s="2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</row>
    <row r="51" spans="1:37" ht="12.75">
      <c r="A51" s="24" t="s">
        <v>131</v>
      </c>
      <c r="B51" s="4"/>
      <c r="C51" s="4"/>
      <c r="D51" s="4">
        <f>'Revenue Legislation'!D39</f>
        <v>0</v>
      </c>
      <c r="E51" s="4">
        <f>'Revenue Legislation'!E39</f>
        <v>4.9</v>
      </c>
      <c r="F51" s="4">
        <f>'Revenue Legislation'!F39</f>
        <v>17.147000000000002</v>
      </c>
      <c r="G51" s="4">
        <f>'Revenue Legislation'!G39</f>
        <v>25.859</v>
      </c>
      <c r="H51" s="4">
        <f>'Revenue Legislation'!H39</f>
        <v>51.907000000000004</v>
      </c>
      <c r="I51" s="4">
        <f>'Revenue Legislation'!I39</f>
        <v>65.85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</row>
    <row r="52" spans="1:37" ht="12.75">
      <c r="A52" s="25" t="s">
        <v>129</v>
      </c>
      <c r="B52" s="4"/>
      <c r="C52" s="4"/>
      <c r="D52" s="4">
        <f>'Mandatory Outlay Legislation'!D37</f>
        <v>2</v>
      </c>
      <c r="E52" s="4">
        <f>'Mandatory Outlay Legislation'!E37</f>
        <v>1</v>
      </c>
      <c r="F52" s="4">
        <f>'Mandatory Outlay Legislation'!F37</f>
        <v>8</v>
      </c>
      <c r="G52" s="4">
        <f>'Mandatory Outlay Legislation'!G37</f>
        <v>-6.9</v>
      </c>
      <c r="H52" s="4">
        <f>'Mandatory Outlay Legislation'!H37</f>
        <v>-31.5</v>
      </c>
      <c r="I52" s="4">
        <f>'Mandatory Outlay Legislation'!I37</f>
        <v>-40.3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</row>
    <row r="53" spans="1:37" ht="12.75">
      <c r="A53" s="25" t="s">
        <v>130</v>
      </c>
      <c r="B53" s="4"/>
      <c r="C53" s="4"/>
      <c r="D53" s="4">
        <f aca="true" t="shared" si="17" ref="D53:I53">D51-D52</f>
        <v>-2</v>
      </c>
      <c r="E53" s="4">
        <f t="shared" si="17"/>
        <v>3.9000000000000004</v>
      </c>
      <c r="F53" s="4">
        <f t="shared" si="17"/>
        <v>9.147000000000002</v>
      </c>
      <c r="G53" s="4">
        <f t="shared" si="17"/>
        <v>32.759</v>
      </c>
      <c r="H53" s="4">
        <f t="shared" si="17"/>
        <v>83.40700000000001</v>
      </c>
      <c r="I53" s="4">
        <f t="shared" si="17"/>
        <v>106.14999999999999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</row>
    <row r="54" spans="1:37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</row>
    <row r="55" spans="1:37" ht="12.75">
      <c r="A55" s="18" t="s">
        <v>14</v>
      </c>
      <c r="B55" s="4"/>
      <c r="C55" s="4"/>
      <c r="D55" s="4">
        <f aca="true" t="shared" si="18" ref="D55:I55">D43+D51</f>
        <v>606</v>
      </c>
      <c r="E55" s="4">
        <f t="shared" si="18"/>
        <v>657.9</v>
      </c>
      <c r="F55" s="4">
        <f t="shared" si="18"/>
        <v>732.147</v>
      </c>
      <c r="G55" s="4">
        <f t="shared" si="18"/>
        <v>793.859</v>
      </c>
      <c r="H55" s="4">
        <f t="shared" si="18"/>
        <v>873.907</v>
      </c>
      <c r="I55" s="4">
        <f t="shared" si="18"/>
        <v>943.85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</row>
    <row r="56" spans="1:37" ht="12.75">
      <c r="A56" s="1" t="s">
        <v>15</v>
      </c>
      <c r="B56" s="4"/>
      <c r="C56" s="4"/>
      <c r="D56" s="4">
        <f aca="true" t="shared" si="19" ref="D56:I56">D47+D52</f>
        <v>373</v>
      </c>
      <c r="E56" s="4">
        <f t="shared" si="19"/>
        <v>375</v>
      </c>
      <c r="F56" s="4">
        <f t="shared" si="19"/>
        <v>407</v>
      </c>
      <c r="G56" s="4">
        <f t="shared" si="19"/>
        <v>415.1</v>
      </c>
      <c r="H56" s="4">
        <f t="shared" si="19"/>
        <v>422.5</v>
      </c>
      <c r="I56" s="4">
        <f t="shared" si="19"/>
        <v>446.7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</row>
    <row r="57" spans="1:37" ht="12.75">
      <c r="A57" s="25" t="s">
        <v>126</v>
      </c>
      <c r="B57" s="4"/>
      <c r="C57" s="4"/>
      <c r="D57" s="4">
        <f aca="true" t="shared" si="20" ref="D57:I57">D55-D56</f>
        <v>233</v>
      </c>
      <c r="E57" s="4">
        <f t="shared" si="20"/>
        <v>282.9</v>
      </c>
      <c r="F57" s="4">
        <f t="shared" si="20"/>
        <v>325.14700000000005</v>
      </c>
      <c r="G57" s="4">
        <f t="shared" si="20"/>
        <v>378.759</v>
      </c>
      <c r="H57" s="4">
        <f t="shared" si="20"/>
        <v>451.40700000000004</v>
      </c>
      <c r="I57" s="4">
        <f t="shared" si="20"/>
        <v>497.15000000000003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</row>
    <row r="58" spans="1:37" ht="12.75">
      <c r="A58" s="2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</row>
    <row r="59" spans="1:37" ht="12.75">
      <c r="A59" s="18" t="s">
        <v>16</v>
      </c>
      <c r="B59" s="4"/>
      <c r="C59" s="4"/>
      <c r="D59" s="4">
        <f aca="true" t="shared" si="21" ref="D59:I64">D4</f>
        <v>600.562</v>
      </c>
      <c r="E59" s="4">
        <f t="shared" si="21"/>
        <v>666.486</v>
      </c>
      <c r="F59" s="4">
        <f t="shared" si="21"/>
        <v>734.088</v>
      </c>
      <c r="G59" s="4">
        <f t="shared" si="21"/>
        <v>769.215</v>
      </c>
      <c r="H59" s="4">
        <f t="shared" si="21"/>
        <v>854.353</v>
      </c>
      <c r="I59" s="4">
        <f t="shared" si="21"/>
        <v>909.303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</row>
    <row r="60" spans="1:37" ht="12.75">
      <c r="A60" s="1" t="s">
        <v>17</v>
      </c>
      <c r="B60" s="4"/>
      <c r="C60" s="4"/>
      <c r="D60" s="4">
        <f t="shared" si="21"/>
        <v>808.364</v>
      </c>
      <c r="E60" s="4">
        <f t="shared" si="21"/>
        <v>851.853</v>
      </c>
      <c r="F60" s="4">
        <f t="shared" si="21"/>
        <v>946.396</v>
      </c>
      <c r="G60" s="4">
        <f t="shared" si="21"/>
        <v>990.441</v>
      </c>
      <c r="H60" s="4">
        <f t="shared" si="21"/>
        <v>1004.083</v>
      </c>
      <c r="I60" s="4">
        <f t="shared" si="21"/>
        <v>1064.481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</row>
    <row r="61" spans="1:37" ht="12.75">
      <c r="A61" s="1" t="s">
        <v>18</v>
      </c>
      <c r="B61" s="4"/>
      <c r="C61" s="4"/>
      <c r="D61" s="4">
        <f t="shared" si="21"/>
        <v>353.316</v>
      </c>
      <c r="E61" s="4">
        <f t="shared" si="21"/>
        <v>379.44</v>
      </c>
      <c r="F61" s="4">
        <f t="shared" si="21"/>
        <v>415.793</v>
      </c>
      <c r="G61" s="4">
        <f t="shared" si="21"/>
        <v>438.526</v>
      </c>
      <c r="H61" s="4">
        <f t="shared" si="21"/>
        <v>444.201</v>
      </c>
      <c r="I61" s="4">
        <f t="shared" si="21"/>
        <v>464.438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</row>
    <row r="62" spans="1:37" ht="12.75">
      <c r="A62" s="1" t="s">
        <v>19</v>
      </c>
      <c r="B62" s="4"/>
      <c r="C62" s="4"/>
      <c r="D62" s="4">
        <f t="shared" si="21"/>
        <v>89.808</v>
      </c>
      <c r="E62" s="4">
        <f t="shared" si="21"/>
        <v>111.102</v>
      </c>
      <c r="F62" s="4">
        <f t="shared" si="21"/>
        <v>129.478</v>
      </c>
      <c r="G62" s="4">
        <f t="shared" si="21"/>
        <v>136.017</v>
      </c>
      <c r="H62" s="4">
        <f t="shared" si="21"/>
        <v>138.611</v>
      </c>
      <c r="I62" s="4">
        <f t="shared" si="21"/>
        <v>151.803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</row>
    <row r="63" spans="1:37" ht="12.75">
      <c r="A63" s="1" t="s">
        <v>108</v>
      </c>
      <c r="B63" s="4"/>
      <c r="C63" s="4"/>
      <c r="D63" s="4">
        <f t="shared" si="21"/>
        <v>365.24</v>
      </c>
      <c r="E63" s="4">
        <f t="shared" si="21"/>
        <v>361.312</v>
      </c>
      <c r="F63" s="4">
        <f t="shared" si="21"/>
        <v>401.125</v>
      </c>
      <c r="G63" s="4">
        <f t="shared" si="21"/>
        <v>415.898</v>
      </c>
      <c r="H63" s="4">
        <f t="shared" si="21"/>
        <v>421.271</v>
      </c>
      <c r="I63" s="4">
        <f t="shared" si="21"/>
        <v>448.24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</row>
    <row r="64" spans="1:37" ht="12.75">
      <c r="A64" s="18" t="s">
        <v>20</v>
      </c>
      <c r="B64" s="4"/>
      <c r="C64" s="4"/>
      <c r="D64" s="4">
        <f t="shared" si="21"/>
        <v>-207.802</v>
      </c>
      <c r="E64" s="4">
        <f t="shared" si="21"/>
        <v>-185.367</v>
      </c>
      <c r="F64" s="4">
        <f t="shared" si="21"/>
        <v>-212.308</v>
      </c>
      <c r="G64" s="4">
        <f t="shared" si="21"/>
        <v>-221.227</v>
      </c>
      <c r="H64" s="4">
        <f t="shared" si="21"/>
        <v>-149.73</v>
      </c>
      <c r="I64" s="4">
        <f t="shared" si="21"/>
        <v>-155.178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</row>
    <row r="65" spans="1:37" ht="12.75">
      <c r="A65" s="24" t="s">
        <v>127</v>
      </c>
      <c r="B65" s="4"/>
      <c r="C65" s="4"/>
      <c r="D65" s="4">
        <f aca="true" t="shared" si="22" ref="D65:I65">D11</f>
        <v>235.322</v>
      </c>
      <c r="E65" s="4">
        <f t="shared" si="22"/>
        <v>305.174</v>
      </c>
      <c r="F65" s="4">
        <f t="shared" si="22"/>
        <v>332.96299999999997</v>
      </c>
      <c r="G65" s="4">
        <f t="shared" si="22"/>
        <v>353.317</v>
      </c>
      <c r="H65" s="4">
        <f t="shared" si="22"/>
        <v>433.08199999999994</v>
      </c>
      <c r="I65" s="4">
        <f t="shared" si="22"/>
        <v>461.063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</row>
    <row r="66" spans="1:37" ht="12.75">
      <c r="A66" s="18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</row>
    <row r="67" spans="1:37" ht="12.75">
      <c r="A67" s="24" t="s">
        <v>103</v>
      </c>
      <c r="B67" s="4"/>
      <c r="C67" s="4"/>
      <c r="D67" s="4">
        <f aca="true" t="shared" si="23" ref="D67:I67">D59-D55</f>
        <v>-5.437999999999988</v>
      </c>
      <c r="E67" s="4">
        <f t="shared" si="23"/>
        <v>8.586000000000013</v>
      </c>
      <c r="F67" s="4">
        <f t="shared" si="23"/>
        <v>1.9409999999999172</v>
      </c>
      <c r="G67" s="4">
        <f t="shared" si="23"/>
        <v>-24.644000000000005</v>
      </c>
      <c r="H67" s="4">
        <f t="shared" si="23"/>
        <v>-19.554000000000087</v>
      </c>
      <c r="I67" s="4">
        <f t="shared" si="23"/>
        <v>-34.547000000000025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</row>
    <row r="68" spans="1:37" ht="12.75">
      <c r="A68" s="25" t="s">
        <v>115</v>
      </c>
      <c r="B68" s="4"/>
      <c r="C68" s="4"/>
      <c r="D68" s="4">
        <f aca="true" t="shared" si="24" ref="D68:I68">D63-D56</f>
        <v>-7.759999999999991</v>
      </c>
      <c r="E68" s="4">
        <f t="shared" si="24"/>
        <v>-13.687999999999988</v>
      </c>
      <c r="F68" s="4">
        <f t="shared" si="24"/>
        <v>-5.875</v>
      </c>
      <c r="G68" s="4">
        <f t="shared" si="24"/>
        <v>0.7980000000000018</v>
      </c>
      <c r="H68" s="4">
        <f t="shared" si="24"/>
        <v>-1.228999999999985</v>
      </c>
      <c r="I68" s="4">
        <f t="shared" si="24"/>
        <v>1.5400000000000205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</row>
    <row r="69" spans="1:37" ht="12.75">
      <c r="A69" s="25" t="s">
        <v>128</v>
      </c>
      <c r="B69" s="4"/>
      <c r="C69" s="4"/>
      <c r="D69" s="4">
        <f aca="true" t="shared" si="25" ref="D69:I69">D67-D68</f>
        <v>2.3220000000000027</v>
      </c>
      <c r="E69" s="4">
        <f t="shared" si="25"/>
        <v>22.274</v>
      </c>
      <c r="F69" s="4">
        <f t="shared" si="25"/>
        <v>7.815999999999917</v>
      </c>
      <c r="G69" s="4">
        <f t="shared" si="25"/>
        <v>-25.442000000000007</v>
      </c>
      <c r="H69" s="4">
        <f t="shared" si="25"/>
        <v>-18.325000000000102</v>
      </c>
      <c r="I69" s="4">
        <f t="shared" si="25"/>
        <v>-36.087000000000046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</row>
    <row r="70" spans="1:37" ht="12.75">
      <c r="A70" s="2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</row>
    <row r="71" spans="1:37" ht="12.75">
      <c r="A71" s="11" t="s">
        <v>24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</row>
    <row r="72" spans="1:37" ht="12.75">
      <c r="A72" s="18" t="s">
        <v>25</v>
      </c>
      <c r="B72" s="4"/>
      <c r="C72" s="4"/>
      <c r="D72" s="4"/>
      <c r="E72" s="4">
        <v>663</v>
      </c>
      <c r="F72" s="4">
        <v>733</v>
      </c>
      <c r="G72" s="4">
        <v>795</v>
      </c>
      <c r="H72" s="4">
        <v>863</v>
      </c>
      <c r="I72" s="4">
        <v>945</v>
      </c>
      <c r="J72" s="4">
        <v>1016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</row>
    <row r="73" spans="1:37" ht="12.75">
      <c r="A73" s="1" t="s">
        <v>26</v>
      </c>
      <c r="B73" s="4"/>
      <c r="C73" s="4"/>
      <c r="D73" s="4"/>
      <c r="E73" s="4">
        <v>866</v>
      </c>
      <c r="F73" s="4">
        <v>941</v>
      </c>
      <c r="G73" s="4">
        <v>1025</v>
      </c>
      <c r="H73" s="4">
        <v>1125</v>
      </c>
      <c r="I73" s="4">
        <v>1240</v>
      </c>
      <c r="J73" s="4">
        <v>1355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</row>
    <row r="74" spans="1:37" ht="12.75">
      <c r="A74" s="1" t="s">
        <v>10</v>
      </c>
      <c r="B74" s="4"/>
      <c r="C74" s="4"/>
      <c r="D74" s="4"/>
      <c r="E74" s="4">
        <v>391</v>
      </c>
      <c r="F74" s="4">
        <v>424</v>
      </c>
      <c r="G74" s="4">
        <v>463</v>
      </c>
      <c r="H74" s="4">
        <v>509</v>
      </c>
      <c r="I74" s="4">
        <v>561</v>
      </c>
      <c r="J74" s="4">
        <v>617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</row>
    <row r="75" spans="1:37" ht="12.75">
      <c r="A75" s="1" t="s">
        <v>11</v>
      </c>
      <c r="B75" s="4"/>
      <c r="C75" s="4"/>
      <c r="D75" s="4"/>
      <c r="E75" s="4">
        <v>108</v>
      </c>
      <c r="F75" s="4">
        <v>127</v>
      </c>
      <c r="G75" s="4">
        <v>145</v>
      </c>
      <c r="H75" s="4">
        <v>168</v>
      </c>
      <c r="I75" s="4">
        <v>194</v>
      </c>
      <c r="J75" s="4">
        <v>219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</row>
    <row r="76" spans="1:37" ht="12.75">
      <c r="A76" s="1" t="s">
        <v>12</v>
      </c>
      <c r="B76" s="4"/>
      <c r="C76" s="4"/>
      <c r="D76" s="4"/>
      <c r="E76" s="4">
        <f aca="true" t="shared" si="26" ref="E76:J76">E73-E74-E75</f>
        <v>367</v>
      </c>
      <c r="F76" s="4">
        <f t="shared" si="26"/>
        <v>390</v>
      </c>
      <c r="G76" s="4">
        <f t="shared" si="26"/>
        <v>417</v>
      </c>
      <c r="H76" s="4">
        <f t="shared" si="26"/>
        <v>448</v>
      </c>
      <c r="I76" s="4">
        <f t="shared" si="26"/>
        <v>485</v>
      </c>
      <c r="J76" s="4">
        <f t="shared" si="26"/>
        <v>519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</row>
    <row r="77" spans="1:37" ht="12.75">
      <c r="A77" s="1" t="s">
        <v>13</v>
      </c>
      <c r="B77" s="4"/>
      <c r="C77" s="4"/>
      <c r="D77" s="4"/>
      <c r="E77" s="4">
        <f aca="true" t="shared" si="27" ref="E77:J77">E72-E73</f>
        <v>-203</v>
      </c>
      <c r="F77" s="4">
        <f t="shared" si="27"/>
        <v>-208</v>
      </c>
      <c r="G77" s="4">
        <f t="shared" si="27"/>
        <v>-230</v>
      </c>
      <c r="H77" s="4">
        <f t="shared" si="27"/>
        <v>-262</v>
      </c>
      <c r="I77" s="4">
        <f t="shared" si="27"/>
        <v>-295</v>
      </c>
      <c r="J77" s="4">
        <f t="shared" si="27"/>
        <v>-339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</row>
    <row r="78" spans="1:37" ht="12.75">
      <c r="A78" s="25" t="s">
        <v>125</v>
      </c>
      <c r="B78" s="4"/>
      <c r="C78" s="4"/>
      <c r="D78" s="4"/>
      <c r="E78" s="4">
        <f aca="true" t="shared" si="28" ref="E78:J78">E72-E76</f>
        <v>296</v>
      </c>
      <c r="F78" s="4">
        <f t="shared" si="28"/>
        <v>343</v>
      </c>
      <c r="G78" s="4">
        <f t="shared" si="28"/>
        <v>378</v>
      </c>
      <c r="H78" s="4">
        <f t="shared" si="28"/>
        <v>415</v>
      </c>
      <c r="I78" s="4">
        <f t="shared" si="28"/>
        <v>460</v>
      </c>
      <c r="J78" s="4">
        <f t="shared" si="28"/>
        <v>497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</row>
    <row r="79" spans="1:37" ht="12.7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</row>
    <row r="80" spans="1:37" ht="12.75">
      <c r="A80" s="24" t="s">
        <v>131</v>
      </c>
      <c r="B80" s="4"/>
      <c r="C80" s="4"/>
      <c r="D80" s="4"/>
      <c r="E80" s="4">
        <f>'Revenue Legislation'!E40</f>
        <v>0.9</v>
      </c>
      <c r="F80" s="4">
        <f>'Revenue Legislation'!F40</f>
        <v>10.147</v>
      </c>
      <c r="G80" s="4">
        <f>'Revenue Legislation'!G40</f>
        <v>17.859</v>
      </c>
      <c r="H80" s="4">
        <f>'Revenue Legislation'!H40</f>
        <v>41.907000000000004</v>
      </c>
      <c r="I80" s="4">
        <f>'Revenue Legislation'!I40</f>
        <v>43.85</v>
      </c>
      <c r="J80" s="4">
        <f>'Revenue Legislation'!J40</f>
        <v>44.17699999999999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</row>
    <row r="81" spans="1:37" ht="12.75">
      <c r="A81" s="25" t="s">
        <v>129</v>
      </c>
      <c r="B81" s="4"/>
      <c r="C81" s="4"/>
      <c r="D81" s="4"/>
      <c r="E81" s="4">
        <f>'Mandatory Outlay Legislation'!E38</f>
        <v>0</v>
      </c>
      <c r="F81" s="4">
        <f>'Mandatory Outlay Legislation'!F38</f>
        <v>11</v>
      </c>
      <c r="G81" s="4">
        <f>'Mandatory Outlay Legislation'!G38</f>
        <v>0.09999999999999964</v>
      </c>
      <c r="H81" s="4">
        <f>'Mandatory Outlay Legislation'!H38</f>
        <v>-21.5</v>
      </c>
      <c r="I81" s="4">
        <f>'Mandatory Outlay Legislation'!I38</f>
        <v>-29.3</v>
      </c>
      <c r="J81" s="4">
        <f>'Mandatory Outlay Legislation'!J38</f>
        <v>-19.3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</row>
    <row r="82" spans="1:37" ht="12.75">
      <c r="A82" s="25" t="s">
        <v>130</v>
      </c>
      <c r="B82" s="4"/>
      <c r="C82" s="4"/>
      <c r="D82" s="4"/>
      <c r="E82" s="4">
        <f aca="true" t="shared" si="29" ref="E82:J82">E80-E81</f>
        <v>0.9</v>
      </c>
      <c r="F82" s="4">
        <f t="shared" si="29"/>
        <v>-0.8529999999999998</v>
      </c>
      <c r="G82" s="4">
        <f t="shared" si="29"/>
        <v>17.759</v>
      </c>
      <c r="H82" s="4">
        <f t="shared" si="29"/>
        <v>63.407000000000004</v>
      </c>
      <c r="I82" s="4">
        <f t="shared" si="29"/>
        <v>73.15</v>
      </c>
      <c r="J82" s="4">
        <f t="shared" si="29"/>
        <v>63.47699999999999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</row>
    <row r="83" spans="1:37" ht="12.7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</row>
    <row r="84" spans="1:37" ht="12.75">
      <c r="A84" s="18" t="s">
        <v>14</v>
      </c>
      <c r="B84" s="4"/>
      <c r="C84" s="4"/>
      <c r="D84" s="4"/>
      <c r="E84" s="4">
        <f aca="true" t="shared" si="30" ref="E84:J84">E72+E80</f>
        <v>663.9</v>
      </c>
      <c r="F84" s="4">
        <f t="shared" si="30"/>
        <v>743.147</v>
      </c>
      <c r="G84" s="4">
        <f t="shared" si="30"/>
        <v>812.859</v>
      </c>
      <c r="H84" s="4">
        <f t="shared" si="30"/>
        <v>904.907</v>
      </c>
      <c r="I84" s="4">
        <f t="shared" si="30"/>
        <v>988.85</v>
      </c>
      <c r="J84" s="4">
        <f t="shared" si="30"/>
        <v>1060.177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</row>
    <row r="85" spans="1:37" ht="12.75">
      <c r="A85" s="1" t="s">
        <v>15</v>
      </c>
      <c r="B85" s="4"/>
      <c r="C85" s="4"/>
      <c r="D85" s="4"/>
      <c r="E85" s="4">
        <f aca="true" t="shared" si="31" ref="E85:J85">E76+E81</f>
        <v>367</v>
      </c>
      <c r="F85" s="4">
        <f t="shared" si="31"/>
        <v>401</v>
      </c>
      <c r="G85" s="4">
        <f t="shared" si="31"/>
        <v>417.1</v>
      </c>
      <c r="H85" s="4">
        <f t="shared" si="31"/>
        <v>426.5</v>
      </c>
      <c r="I85" s="4">
        <f t="shared" si="31"/>
        <v>455.7</v>
      </c>
      <c r="J85" s="4">
        <f t="shared" si="31"/>
        <v>499.7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</row>
    <row r="86" spans="1:37" ht="12.75">
      <c r="A86" s="25" t="s">
        <v>126</v>
      </c>
      <c r="B86" s="4"/>
      <c r="C86" s="4"/>
      <c r="D86" s="4"/>
      <c r="E86" s="4">
        <f aca="true" t="shared" si="32" ref="E86:J86">E84-E85</f>
        <v>296.9</v>
      </c>
      <c r="F86" s="4">
        <f t="shared" si="32"/>
        <v>342.14700000000005</v>
      </c>
      <c r="G86" s="4">
        <f t="shared" si="32"/>
        <v>395.759</v>
      </c>
      <c r="H86" s="4">
        <f t="shared" si="32"/>
        <v>478.40700000000004</v>
      </c>
      <c r="I86" s="4">
        <f t="shared" si="32"/>
        <v>533.1500000000001</v>
      </c>
      <c r="J86" s="4">
        <f t="shared" si="32"/>
        <v>560.4769999999999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</row>
    <row r="87" spans="1:37" ht="12.75">
      <c r="A87" s="2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</row>
    <row r="88" spans="1:37" ht="12.75">
      <c r="A88" s="18" t="s">
        <v>16</v>
      </c>
      <c r="B88" s="4"/>
      <c r="C88" s="4"/>
      <c r="D88" s="4"/>
      <c r="E88" s="4">
        <f aca="true" t="shared" si="33" ref="E88:J93">E4</f>
        <v>666.486</v>
      </c>
      <c r="F88" s="4">
        <f t="shared" si="33"/>
        <v>734.088</v>
      </c>
      <c r="G88" s="4">
        <f t="shared" si="33"/>
        <v>769.215</v>
      </c>
      <c r="H88" s="4">
        <f t="shared" si="33"/>
        <v>854.353</v>
      </c>
      <c r="I88" s="4">
        <f t="shared" si="33"/>
        <v>909.303</v>
      </c>
      <c r="J88" s="4">
        <f t="shared" si="33"/>
        <v>991.19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</row>
    <row r="89" spans="1:37" ht="12.75">
      <c r="A89" s="1" t="s">
        <v>17</v>
      </c>
      <c r="B89" s="4"/>
      <c r="C89" s="4"/>
      <c r="D89" s="4"/>
      <c r="E89" s="4">
        <f t="shared" si="33"/>
        <v>851.853</v>
      </c>
      <c r="F89" s="4">
        <f t="shared" si="33"/>
        <v>946.396</v>
      </c>
      <c r="G89" s="4">
        <f t="shared" si="33"/>
        <v>990.441</v>
      </c>
      <c r="H89" s="4">
        <f t="shared" si="33"/>
        <v>1004.083</v>
      </c>
      <c r="I89" s="4">
        <f t="shared" si="33"/>
        <v>1064.481</v>
      </c>
      <c r="J89" s="4">
        <f t="shared" si="33"/>
        <v>1143.829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</row>
    <row r="90" spans="1:37" ht="12.75">
      <c r="A90" s="1" t="s">
        <v>18</v>
      </c>
      <c r="B90" s="4"/>
      <c r="C90" s="4"/>
      <c r="D90" s="4"/>
      <c r="E90" s="4">
        <f t="shared" si="33"/>
        <v>379.44</v>
      </c>
      <c r="F90" s="4">
        <f t="shared" si="33"/>
        <v>415.793</v>
      </c>
      <c r="G90" s="4">
        <f t="shared" si="33"/>
        <v>438.526</v>
      </c>
      <c r="H90" s="4">
        <f t="shared" si="33"/>
        <v>444.201</v>
      </c>
      <c r="I90" s="4">
        <f t="shared" si="33"/>
        <v>464.438</v>
      </c>
      <c r="J90" s="4">
        <f t="shared" si="33"/>
        <v>488.832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</row>
    <row r="91" spans="1:37" ht="12.75">
      <c r="A91" s="1" t="s">
        <v>19</v>
      </c>
      <c r="B91" s="4"/>
      <c r="C91" s="4"/>
      <c r="D91" s="4"/>
      <c r="E91" s="4">
        <f t="shared" si="33"/>
        <v>111.102</v>
      </c>
      <c r="F91" s="4">
        <f t="shared" si="33"/>
        <v>129.478</v>
      </c>
      <c r="G91" s="4">
        <f t="shared" si="33"/>
        <v>136.017</v>
      </c>
      <c r="H91" s="4">
        <f t="shared" si="33"/>
        <v>138.611</v>
      </c>
      <c r="I91" s="4">
        <f t="shared" si="33"/>
        <v>151.803</v>
      </c>
      <c r="J91" s="4">
        <f t="shared" si="33"/>
        <v>168.981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</row>
    <row r="92" spans="1:37" ht="12.75">
      <c r="A92" s="1" t="s">
        <v>108</v>
      </c>
      <c r="B92" s="4"/>
      <c r="C92" s="4"/>
      <c r="D92" s="4"/>
      <c r="E92" s="4">
        <f t="shared" si="33"/>
        <v>361.312</v>
      </c>
      <c r="F92" s="4">
        <f t="shared" si="33"/>
        <v>401.125</v>
      </c>
      <c r="G92" s="4">
        <f t="shared" si="33"/>
        <v>415.898</v>
      </c>
      <c r="H92" s="4">
        <f t="shared" si="33"/>
        <v>421.271</v>
      </c>
      <c r="I92" s="4">
        <f t="shared" si="33"/>
        <v>448.24</v>
      </c>
      <c r="J92" s="4">
        <f t="shared" si="33"/>
        <v>486.017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</row>
    <row r="93" spans="1:37" ht="12.75">
      <c r="A93" s="18" t="s">
        <v>20</v>
      </c>
      <c r="B93" s="4"/>
      <c r="C93" s="4"/>
      <c r="D93" s="4"/>
      <c r="E93" s="4">
        <f t="shared" si="33"/>
        <v>-185.367</v>
      </c>
      <c r="F93" s="4">
        <f t="shared" si="33"/>
        <v>-212.308</v>
      </c>
      <c r="G93" s="4">
        <f t="shared" si="33"/>
        <v>-221.227</v>
      </c>
      <c r="H93" s="4">
        <f t="shared" si="33"/>
        <v>-149.73</v>
      </c>
      <c r="I93" s="4">
        <f t="shared" si="33"/>
        <v>-155.178</v>
      </c>
      <c r="J93" s="4">
        <f t="shared" si="33"/>
        <v>-152.623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</row>
    <row r="94" spans="1:37" ht="12.75">
      <c r="A94" s="24" t="s">
        <v>127</v>
      </c>
      <c r="B94" s="4"/>
      <c r="C94" s="4"/>
      <c r="D94" s="4"/>
      <c r="E94" s="4">
        <f aca="true" t="shared" si="34" ref="E94:J94">E11</f>
        <v>305.174</v>
      </c>
      <c r="F94" s="4">
        <f t="shared" si="34"/>
        <v>332.96299999999997</v>
      </c>
      <c r="G94" s="4">
        <f t="shared" si="34"/>
        <v>353.317</v>
      </c>
      <c r="H94" s="4">
        <f t="shared" si="34"/>
        <v>433.08199999999994</v>
      </c>
      <c r="I94" s="4">
        <f t="shared" si="34"/>
        <v>461.063</v>
      </c>
      <c r="J94" s="4">
        <f t="shared" si="34"/>
        <v>505.17300000000006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</row>
    <row r="95" spans="1:37" ht="12.75">
      <c r="A95" s="18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</row>
    <row r="96" spans="1:37" ht="12.75">
      <c r="A96" s="24" t="s">
        <v>103</v>
      </c>
      <c r="B96" s="4"/>
      <c r="C96" s="4"/>
      <c r="D96" s="4"/>
      <c r="E96" s="4">
        <f aca="true" t="shared" si="35" ref="E96:J96">E88-E84</f>
        <v>2.5860000000000127</v>
      </c>
      <c r="F96" s="4">
        <f t="shared" si="35"/>
        <v>-9.059000000000083</v>
      </c>
      <c r="G96" s="4">
        <f t="shared" si="35"/>
        <v>-43.644000000000005</v>
      </c>
      <c r="H96" s="4">
        <f t="shared" si="35"/>
        <v>-50.55400000000009</v>
      </c>
      <c r="I96" s="4">
        <f t="shared" si="35"/>
        <v>-79.54700000000003</v>
      </c>
      <c r="J96" s="4">
        <f t="shared" si="35"/>
        <v>-68.98699999999985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</row>
    <row r="97" spans="1:37" ht="12.75">
      <c r="A97" s="25" t="s">
        <v>115</v>
      </c>
      <c r="B97" s="4"/>
      <c r="C97" s="4"/>
      <c r="D97" s="4"/>
      <c r="E97" s="4">
        <f aca="true" t="shared" si="36" ref="E97:J97">E92-E85</f>
        <v>-5.687999999999988</v>
      </c>
      <c r="F97" s="4">
        <f t="shared" si="36"/>
        <v>0.125</v>
      </c>
      <c r="G97" s="4">
        <f t="shared" si="36"/>
        <v>-1.2019999999999982</v>
      </c>
      <c r="H97" s="4">
        <f t="shared" si="36"/>
        <v>-5.228999999999985</v>
      </c>
      <c r="I97" s="4">
        <f t="shared" si="36"/>
        <v>-7.4599999999999795</v>
      </c>
      <c r="J97" s="4">
        <f t="shared" si="36"/>
        <v>-13.682999999999993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</row>
    <row r="98" spans="1:37" ht="12.75">
      <c r="A98" s="25" t="s">
        <v>128</v>
      </c>
      <c r="B98" s="4"/>
      <c r="C98" s="4"/>
      <c r="D98" s="4"/>
      <c r="E98" s="4">
        <f aca="true" t="shared" si="37" ref="E98:J98">E96-E97</f>
        <v>8.274000000000001</v>
      </c>
      <c r="F98" s="4">
        <f t="shared" si="37"/>
        <v>-9.184000000000083</v>
      </c>
      <c r="G98" s="4">
        <f t="shared" si="37"/>
        <v>-42.44200000000001</v>
      </c>
      <c r="H98" s="4">
        <f t="shared" si="37"/>
        <v>-45.3250000000001</v>
      </c>
      <c r="I98" s="4">
        <f t="shared" si="37"/>
        <v>-72.08700000000005</v>
      </c>
      <c r="J98" s="4">
        <f t="shared" si="37"/>
        <v>-55.30399999999986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</row>
    <row r="99" spans="1:37" ht="12.75">
      <c r="A99" s="2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</row>
    <row r="100" spans="1:37" ht="12.75">
      <c r="A100" s="11" t="s">
        <v>27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</row>
    <row r="101" spans="1:37" ht="12.75">
      <c r="A101" s="18" t="s">
        <v>28</v>
      </c>
      <c r="B101" s="4"/>
      <c r="C101" s="4"/>
      <c r="D101" s="4"/>
      <c r="E101" s="4"/>
      <c r="F101" s="4">
        <v>735</v>
      </c>
      <c r="G101" s="4">
        <v>788</v>
      </c>
      <c r="H101" s="4">
        <v>855</v>
      </c>
      <c r="I101" s="4">
        <v>934</v>
      </c>
      <c r="J101" s="4">
        <v>1005</v>
      </c>
      <c r="K101" s="4">
        <v>1088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</row>
    <row r="102" spans="1:37" ht="12.75">
      <c r="A102" s="1" t="s">
        <v>29</v>
      </c>
      <c r="B102" s="4"/>
      <c r="C102" s="4"/>
      <c r="D102" s="4"/>
      <c r="E102" s="4"/>
      <c r="F102" s="4">
        <v>949</v>
      </c>
      <c r="G102" s="4">
        <v>1003</v>
      </c>
      <c r="H102" s="4">
        <v>1088</v>
      </c>
      <c r="I102" s="4">
        <v>1183</v>
      </c>
      <c r="J102" s="4">
        <v>1276</v>
      </c>
      <c r="K102" s="4">
        <v>1384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</row>
    <row r="103" spans="1:37" ht="12.75">
      <c r="A103" s="1" t="s">
        <v>10</v>
      </c>
      <c r="B103" s="4"/>
      <c r="C103" s="4"/>
      <c r="D103" s="4"/>
      <c r="E103" s="4"/>
      <c r="F103" s="4">
        <v>420</v>
      </c>
      <c r="G103" s="4">
        <v>456</v>
      </c>
      <c r="H103" s="4">
        <v>495</v>
      </c>
      <c r="I103" s="4">
        <v>538</v>
      </c>
      <c r="J103" s="4">
        <v>584</v>
      </c>
      <c r="K103" s="4">
        <v>635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</row>
    <row r="104" spans="1:37" ht="12.75">
      <c r="A104" s="1" t="s">
        <v>11</v>
      </c>
      <c r="B104" s="4"/>
      <c r="C104" s="4"/>
      <c r="D104" s="4"/>
      <c r="E104" s="4"/>
      <c r="F104" s="4">
        <v>130</v>
      </c>
      <c r="G104" s="4">
        <v>146</v>
      </c>
      <c r="H104" s="4">
        <v>163</v>
      </c>
      <c r="I104" s="4">
        <v>186</v>
      </c>
      <c r="J104" s="4">
        <v>206</v>
      </c>
      <c r="K104" s="4">
        <v>230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</row>
    <row r="105" spans="1:37" ht="12.75">
      <c r="A105" s="1" t="s">
        <v>12</v>
      </c>
      <c r="B105" s="4"/>
      <c r="C105" s="4"/>
      <c r="D105" s="4"/>
      <c r="E105" s="4"/>
      <c r="F105" s="4">
        <f aca="true" t="shared" si="38" ref="F105:K105">F102-F103-F104</f>
        <v>399</v>
      </c>
      <c r="G105" s="4">
        <f t="shared" si="38"/>
        <v>401</v>
      </c>
      <c r="H105" s="4">
        <f t="shared" si="38"/>
        <v>430</v>
      </c>
      <c r="I105" s="4">
        <f t="shared" si="38"/>
        <v>459</v>
      </c>
      <c r="J105" s="4">
        <f t="shared" si="38"/>
        <v>486</v>
      </c>
      <c r="K105" s="4">
        <f t="shared" si="38"/>
        <v>519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</row>
    <row r="106" spans="1:37" ht="12.75">
      <c r="A106" s="1" t="s">
        <v>13</v>
      </c>
      <c r="B106" s="4"/>
      <c r="C106" s="4"/>
      <c r="D106" s="4"/>
      <c r="E106" s="4"/>
      <c r="F106" s="4">
        <f aca="true" t="shared" si="39" ref="F106:K106">F101-F102</f>
        <v>-214</v>
      </c>
      <c r="G106" s="4">
        <f t="shared" si="39"/>
        <v>-215</v>
      </c>
      <c r="H106" s="4">
        <f t="shared" si="39"/>
        <v>-233</v>
      </c>
      <c r="I106" s="4">
        <f t="shared" si="39"/>
        <v>-249</v>
      </c>
      <c r="J106" s="4">
        <f t="shared" si="39"/>
        <v>-271</v>
      </c>
      <c r="K106" s="4">
        <f t="shared" si="39"/>
        <v>-296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</row>
    <row r="107" spans="1:37" ht="12.75">
      <c r="A107" s="25" t="s">
        <v>125</v>
      </c>
      <c r="B107" s="4"/>
      <c r="C107" s="4"/>
      <c r="D107" s="4"/>
      <c r="E107" s="4"/>
      <c r="F107" s="4">
        <f aca="true" t="shared" si="40" ref="F107:K107">F101-F105</f>
        <v>336</v>
      </c>
      <c r="G107" s="4">
        <f t="shared" si="40"/>
        <v>387</v>
      </c>
      <c r="H107" s="4">
        <f t="shared" si="40"/>
        <v>425</v>
      </c>
      <c r="I107" s="4">
        <f t="shared" si="40"/>
        <v>475</v>
      </c>
      <c r="J107" s="4">
        <f t="shared" si="40"/>
        <v>519</v>
      </c>
      <c r="K107" s="4">
        <f t="shared" si="40"/>
        <v>569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</row>
    <row r="108" spans="1:37" ht="12.7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</row>
    <row r="109" spans="1:37" ht="12.75">
      <c r="A109" s="24" t="s">
        <v>131</v>
      </c>
      <c r="B109" s="4"/>
      <c r="C109" s="4"/>
      <c r="D109" s="4"/>
      <c r="E109" s="4"/>
      <c r="F109" s="4">
        <f>'Revenue Legislation'!F41</f>
        <v>-0.15</v>
      </c>
      <c r="G109" s="4">
        <f>'Revenue Legislation'!G41</f>
        <v>1.555</v>
      </c>
      <c r="H109" s="4">
        <f>'Revenue Legislation'!H41</f>
        <v>19.632</v>
      </c>
      <c r="I109" s="4">
        <f>'Revenue Legislation'!I41</f>
        <v>19.163000000000004</v>
      </c>
      <c r="J109" s="4">
        <f>'Revenue Legislation'!J41</f>
        <v>17.475</v>
      </c>
      <c r="K109" s="4">
        <f>'Revenue Legislation'!K41</f>
        <v>29.49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</row>
    <row r="110" spans="1:37" ht="12.75">
      <c r="A110" s="25" t="s">
        <v>129</v>
      </c>
      <c r="B110" s="4"/>
      <c r="C110" s="4"/>
      <c r="D110" s="4"/>
      <c r="E110" s="4"/>
      <c r="F110" s="4">
        <f>'Mandatory Outlay Legislation'!F39</f>
        <v>0</v>
      </c>
      <c r="G110" s="4">
        <f>'Mandatory Outlay Legislation'!G39</f>
        <v>4.1</v>
      </c>
      <c r="H110" s="4">
        <f>'Mandatory Outlay Legislation'!H39</f>
        <v>-13.5</v>
      </c>
      <c r="I110" s="4">
        <f>'Mandatory Outlay Legislation'!I39</f>
        <v>-18.3</v>
      </c>
      <c r="J110" s="4">
        <f>'Mandatory Outlay Legislation'!J39</f>
        <v>-3.3</v>
      </c>
      <c r="K110" s="4">
        <f>'Mandatory Outlay Legislation'!K39</f>
        <v>-28.3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</row>
    <row r="111" spans="1:37" ht="12.75">
      <c r="A111" s="25" t="s">
        <v>130</v>
      </c>
      <c r="B111" s="4"/>
      <c r="C111" s="4"/>
      <c r="D111" s="4"/>
      <c r="E111" s="4"/>
      <c r="F111" s="4">
        <f aca="true" t="shared" si="41" ref="F111:K111">F109-F110</f>
        <v>-0.15</v>
      </c>
      <c r="G111" s="4">
        <f t="shared" si="41"/>
        <v>-2.545</v>
      </c>
      <c r="H111" s="4">
        <f t="shared" si="41"/>
        <v>33.132000000000005</v>
      </c>
      <c r="I111" s="4">
        <f t="shared" si="41"/>
        <v>37.46300000000001</v>
      </c>
      <c r="J111" s="4">
        <f t="shared" si="41"/>
        <v>20.775000000000002</v>
      </c>
      <c r="K111" s="4">
        <f t="shared" si="41"/>
        <v>57.79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</row>
    <row r="112" spans="1:37" ht="12.7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  <c r="AK112" s="89"/>
    </row>
    <row r="113" spans="1:37" ht="12.75">
      <c r="A113" s="18" t="s">
        <v>14</v>
      </c>
      <c r="B113" s="4"/>
      <c r="C113" s="4"/>
      <c r="D113" s="4"/>
      <c r="E113" s="4"/>
      <c r="F113" s="4">
        <f aca="true" t="shared" si="42" ref="F113:K113">F101+F109</f>
        <v>734.85</v>
      </c>
      <c r="G113" s="4">
        <f t="shared" si="42"/>
        <v>789.555</v>
      </c>
      <c r="H113" s="4">
        <f t="shared" si="42"/>
        <v>874.632</v>
      </c>
      <c r="I113" s="4">
        <f t="shared" si="42"/>
        <v>953.163</v>
      </c>
      <c r="J113" s="4">
        <f t="shared" si="42"/>
        <v>1022.475</v>
      </c>
      <c r="K113" s="4">
        <f t="shared" si="42"/>
        <v>1117.49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</row>
    <row r="114" spans="1:37" ht="12.75">
      <c r="A114" s="1" t="s">
        <v>15</v>
      </c>
      <c r="B114" s="4"/>
      <c r="C114" s="4"/>
      <c r="D114" s="4"/>
      <c r="E114" s="4"/>
      <c r="F114" s="4">
        <f aca="true" t="shared" si="43" ref="F114:K114">F105+F110</f>
        <v>399</v>
      </c>
      <c r="G114" s="4">
        <f t="shared" si="43"/>
        <v>405.1</v>
      </c>
      <c r="H114" s="4">
        <f t="shared" si="43"/>
        <v>416.5</v>
      </c>
      <c r="I114" s="4">
        <f t="shared" si="43"/>
        <v>440.7</v>
      </c>
      <c r="J114" s="4">
        <f t="shared" si="43"/>
        <v>482.7</v>
      </c>
      <c r="K114" s="4">
        <f t="shared" si="43"/>
        <v>490.7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</row>
    <row r="115" spans="1:37" ht="12.75">
      <c r="A115" s="25" t="s">
        <v>126</v>
      </c>
      <c r="B115" s="4"/>
      <c r="C115" s="4"/>
      <c r="D115" s="4"/>
      <c r="E115" s="4"/>
      <c r="F115" s="4">
        <f aca="true" t="shared" si="44" ref="F115:K115">F113-F114</f>
        <v>335.85</v>
      </c>
      <c r="G115" s="4">
        <f t="shared" si="44"/>
        <v>384.4549999999999</v>
      </c>
      <c r="H115" s="4">
        <f t="shared" si="44"/>
        <v>458.13199999999995</v>
      </c>
      <c r="I115" s="4">
        <f t="shared" si="44"/>
        <v>512.463</v>
      </c>
      <c r="J115" s="4">
        <f t="shared" si="44"/>
        <v>539.7750000000001</v>
      </c>
      <c r="K115" s="4">
        <f t="shared" si="44"/>
        <v>626.79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</row>
    <row r="116" spans="1:37" ht="12.75">
      <c r="A116" s="2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</row>
    <row r="117" spans="1:37" ht="12.75">
      <c r="A117" s="18" t="s">
        <v>16</v>
      </c>
      <c r="B117" s="4"/>
      <c r="C117" s="4"/>
      <c r="D117" s="4"/>
      <c r="E117" s="4"/>
      <c r="F117" s="4">
        <f aca="true" t="shared" si="45" ref="F117:K122">F4</f>
        <v>734.088</v>
      </c>
      <c r="G117" s="4">
        <f t="shared" si="45"/>
        <v>769.215</v>
      </c>
      <c r="H117" s="4">
        <f t="shared" si="45"/>
        <v>854.353</v>
      </c>
      <c r="I117" s="4">
        <f t="shared" si="45"/>
        <v>909.303</v>
      </c>
      <c r="J117" s="4">
        <f t="shared" si="45"/>
        <v>991.19</v>
      </c>
      <c r="K117" s="4">
        <f t="shared" si="45"/>
        <v>1032.094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</row>
    <row r="118" spans="1:37" ht="12.75">
      <c r="A118" s="1" t="s">
        <v>17</v>
      </c>
      <c r="B118" s="4"/>
      <c r="C118" s="4"/>
      <c r="D118" s="4"/>
      <c r="E118" s="4"/>
      <c r="F118" s="4">
        <f t="shared" si="45"/>
        <v>946.396</v>
      </c>
      <c r="G118" s="4">
        <f t="shared" si="45"/>
        <v>990.441</v>
      </c>
      <c r="H118" s="4">
        <f t="shared" si="45"/>
        <v>1004.083</v>
      </c>
      <c r="I118" s="4">
        <f t="shared" si="45"/>
        <v>1064.481</v>
      </c>
      <c r="J118" s="4">
        <f t="shared" si="45"/>
        <v>1143.829</v>
      </c>
      <c r="K118" s="4">
        <f t="shared" si="45"/>
        <v>1253.13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</row>
    <row r="119" spans="1:37" ht="12.75">
      <c r="A119" s="1" t="s">
        <v>18</v>
      </c>
      <c r="B119" s="4"/>
      <c r="C119" s="4"/>
      <c r="D119" s="4"/>
      <c r="E119" s="4"/>
      <c r="F119" s="4">
        <f t="shared" si="45"/>
        <v>415.793</v>
      </c>
      <c r="G119" s="4">
        <f t="shared" si="45"/>
        <v>438.526</v>
      </c>
      <c r="H119" s="4">
        <f t="shared" si="45"/>
        <v>444.201</v>
      </c>
      <c r="I119" s="4">
        <f t="shared" si="45"/>
        <v>464.438</v>
      </c>
      <c r="J119" s="4">
        <f t="shared" si="45"/>
        <v>488.832</v>
      </c>
      <c r="K119" s="4">
        <f t="shared" si="45"/>
        <v>500.572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</row>
    <row r="120" spans="1:37" ht="12.75">
      <c r="A120" s="1" t="s">
        <v>19</v>
      </c>
      <c r="B120" s="4"/>
      <c r="C120" s="4"/>
      <c r="D120" s="4"/>
      <c r="E120" s="4"/>
      <c r="F120" s="4">
        <f t="shared" si="45"/>
        <v>129.478</v>
      </c>
      <c r="G120" s="4">
        <f t="shared" si="45"/>
        <v>136.017</v>
      </c>
      <c r="H120" s="4">
        <f t="shared" si="45"/>
        <v>138.611</v>
      </c>
      <c r="I120" s="4">
        <f t="shared" si="45"/>
        <v>151.803</v>
      </c>
      <c r="J120" s="4">
        <f t="shared" si="45"/>
        <v>168.981</v>
      </c>
      <c r="K120" s="4">
        <f t="shared" si="45"/>
        <v>184.347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</row>
    <row r="121" spans="1:37" ht="12.75">
      <c r="A121" s="1" t="s">
        <v>108</v>
      </c>
      <c r="B121" s="4"/>
      <c r="C121" s="4"/>
      <c r="D121" s="4"/>
      <c r="E121" s="4"/>
      <c r="F121" s="4">
        <f t="shared" si="45"/>
        <v>401.125</v>
      </c>
      <c r="G121" s="4">
        <f t="shared" si="45"/>
        <v>415.898</v>
      </c>
      <c r="H121" s="4">
        <f t="shared" si="45"/>
        <v>421.271</v>
      </c>
      <c r="I121" s="4">
        <f t="shared" si="45"/>
        <v>448.24</v>
      </c>
      <c r="J121" s="4">
        <f t="shared" si="45"/>
        <v>486.017</v>
      </c>
      <c r="K121" s="4">
        <f t="shared" si="45"/>
        <v>568.197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</row>
    <row r="122" spans="1:37" ht="12.75">
      <c r="A122" s="18" t="s">
        <v>20</v>
      </c>
      <c r="B122" s="4"/>
      <c r="C122" s="4"/>
      <c r="D122" s="4"/>
      <c r="E122" s="4"/>
      <c r="F122" s="4">
        <f t="shared" si="45"/>
        <v>-212.308</v>
      </c>
      <c r="G122" s="4">
        <f t="shared" si="45"/>
        <v>-221.227</v>
      </c>
      <c r="H122" s="4">
        <f t="shared" si="45"/>
        <v>-149.73</v>
      </c>
      <c r="I122" s="4">
        <f t="shared" si="45"/>
        <v>-155.178</v>
      </c>
      <c r="J122" s="4">
        <f t="shared" si="45"/>
        <v>-152.623</v>
      </c>
      <c r="K122" s="4">
        <f t="shared" si="45"/>
        <v>-221.147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</row>
    <row r="123" spans="1:37" ht="12.75">
      <c r="A123" s="24" t="s">
        <v>127</v>
      </c>
      <c r="B123" s="4"/>
      <c r="C123" s="4"/>
      <c r="D123" s="4"/>
      <c r="E123" s="4"/>
      <c r="F123" s="4">
        <f aca="true" t="shared" si="46" ref="F123:K123">F11</f>
        <v>332.96299999999997</v>
      </c>
      <c r="G123" s="4">
        <f t="shared" si="46"/>
        <v>353.317</v>
      </c>
      <c r="H123" s="4">
        <f t="shared" si="46"/>
        <v>433.08199999999994</v>
      </c>
      <c r="I123" s="4">
        <f t="shared" si="46"/>
        <v>461.063</v>
      </c>
      <c r="J123" s="4">
        <f t="shared" si="46"/>
        <v>505.17300000000006</v>
      </c>
      <c r="K123" s="4">
        <f t="shared" si="46"/>
        <v>463.89700000000005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</row>
    <row r="124" spans="1:37" ht="12.75">
      <c r="A124" s="18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</row>
    <row r="125" spans="1:37" ht="12.75">
      <c r="A125" s="24" t="s">
        <v>103</v>
      </c>
      <c r="B125" s="4"/>
      <c r="C125" s="4"/>
      <c r="D125" s="4"/>
      <c r="E125" s="4"/>
      <c r="F125" s="4">
        <f aca="true" t="shared" si="47" ref="F125:K125">F117-F113</f>
        <v>-0.7620000000000573</v>
      </c>
      <c r="G125" s="4">
        <f t="shared" si="47"/>
        <v>-20.339999999999918</v>
      </c>
      <c r="H125" s="4">
        <f t="shared" si="47"/>
        <v>-20.278999999999996</v>
      </c>
      <c r="I125" s="4">
        <f t="shared" si="47"/>
        <v>-43.860000000000014</v>
      </c>
      <c r="J125" s="4">
        <f t="shared" si="47"/>
        <v>-31.284999999999968</v>
      </c>
      <c r="K125" s="4">
        <f t="shared" si="47"/>
        <v>-85.39599999999996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</row>
    <row r="126" spans="1:37" ht="12.75">
      <c r="A126" s="25" t="s">
        <v>115</v>
      </c>
      <c r="B126" s="4"/>
      <c r="C126" s="4"/>
      <c r="D126" s="4"/>
      <c r="E126" s="4"/>
      <c r="F126" s="4">
        <f aca="true" t="shared" si="48" ref="F126:K126">F121-F114</f>
        <v>2.125</v>
      </c>
      <c r="G126" s="4">
        <f t="shared" si="48"/>
        <v>10.798000000000002</v>
      </c>
      <c r="H126" s="4">
        <f t="shared" si="48"/>
        <v>4.771000000000015</v>
      </c>
      <c r="I126" s="4">
        <f t="shared" si="48"/>
        <v>7.5400000000000205</v>
      </c>
      <c r="J126" s="4">
        <f t="shared" si="48"/>
        <v>3.3170000000000073</v>
      </c>
      <c r="K126" s="4">
        <f t="shared" si="48"/>
        <v>77.49700000000001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</row>
    <row r="127" spans="1:37" ht="12.75">
      <c r="A127" s="25" t="s">
        <v>128</v>
      </c>
      <c r="B127" s="4"/>
      <c r="C127" s="4"/>
      <c r="D127" s="4"/>
      <c r="E127" s="4"/>
      <c r="F127" s="4">
        <f aca="true" t="shared" si="49" ref="F127:K127">F125-F126</f>
        <v>-2.8870000000000573</v>
      </c>
      <c r="G127" s="4">
        <f t="shared" si="49"/>
        <v>-31.13799999999992</v>
      </c>
      <c r="H127" s="4">
        <f t="shared" si="49"/>
        <v>-25.05000000000001</v>
      </c>
      <c r="I127" s="4">
        <f t="shared" si="49"/>
        <v>-51.400000000000034</v>
      </c>
      <c r="J127" s="4">
        <f t="shared" si="49"/>
        <v>-34.601999999999975</v>
      </c>
      <c r="K127" s="4">
        <f t="shared" si="49"/>
        <v>-162.89299999999997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</row>
    <row r="128" spans="1:37" ht="12.75">
      <c r="A128" s="2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</row>
    <row r="129" spans="1:37" ht="12.75">
      <c r="A129" s="11" t="s">
        <v>30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</row>
    <row r="130" spans="1:37" ht="12.75">
      <c r="A130" s="18" t="s">
        <v>31</v>
      </c>
      <c r="B130" s="4"/>
      <c r="C130" s="4"/>
      <c r="D130" s="4"/>
      <c r="E130" s="4"/>
      <c r="F130" s="4"/>
      <c r="G130" s="4">
        <v>777.8</v>
      </c>
      <c r="H130" s="4">
        <v>844</v>
      </c>
      <c r="I130" s="4">
        <v>921</v>
      </c>
      <c r="J130" s="4">
        <v>991.3</v>
      </c>
      <c r="K130" s="4">
        <v>1067.5</v>
      </c>
      <c r="L130" s="4">
        <v>1143.6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</row>
    <row r="131" spans="1:37" ht="12.75">
      <c r="A131" s="1" t="s">
        <v>32</v>
      </c>
      <c r="B131" s="4"/>
      <c r="C131" s="4"/>
      <c r="D131" s="4"/>
      <c r="E131" s="4"/>
      <c r="F131" s="4"/>
      <c r="G131" s="4">
        <v>986.1</v>
      </c>
      <c r="H131" s="4">
        <v>1025.3</v>
      </c>
      <c r="I131" s="4">
        <v>1085.9</v>
      </c>
      <c r="J131" s="4">
        <v>1134.9</v>
      </c>
      <c r="K131" s="4">
        <v>1187.6</v>
      </c>
      <c r="L131" s="4">
        <v>1247.9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</row>
    <row r="132" spans="1:37" ht="12.75">
      <c r="A132" s="1" t="s">
        <v>10</v>
      </c>
      <c r="B132" s="4"/>
      <c r="C132" s="4"/>
      <c r="D132" s="4"/>
      <c r="E132" s="4"/>
      <c r="F132" s="4"/>
      <c r="G132" s="4">
        <v>442.7</v>
      </c>
      <c r="H132" s="4">
        <v>458.3</v>
      </c>
      <c r="I132" s="4">
        <v>479</v>
      </c>
      <c r="J132" s="4">
        <v>499.2</v>
      </c>
      <c r="K132" s="4">
        <v>522.8</v>
      </c>
      <c r="L132" s="4">
        <v>547.9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</row>
    <row r="133" spans="1:37" ht="12.75">
      <c r="A133" s="1" t="s">
        <v>11</v>
      </c>
      <c r="B133" s="4"/>
      <c r="C133" s="4"/>
      <c r="D133" s="4"/>
      <c r="E133" s="4"/>
      <c r="F133" s="4"/>
      <c r="G133" s="4">
        <v>138.6</v>
      </c>
      <c r="H133" s="4">
        <v>145</v>
      </c>
      <c r="I133" s="4">
        <v>154.4</v>
      </c>
      <c r="J133" s="4">
        <v>157.6</v>
      </c>
      <c r="K133" s="4">
        <v>159.1</v>
      </c>
      <c r="L133" s="4">
        <v>160.3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</row>
    <row r="134" spans="1:37" ht="12.75">
      <c r="A134" s="1" t="s">
        <v>12</v>
      </c>
      <c r="B134" s="4"/>
      <c r="C134" s="4"/>
      <c r="D134" s="4"/>
      <c r="E134" s="4"/>
      <c r="F134" s="4"/>
      <c r="G134" s="4">
        <f aca="true" t="shared" si="50" ref="G134:L134">G131-G132-G133</f>
        <v>404.80000000000007</v>
      </c>
      <c r="H134" s="4">
        <f t="shared" si="50"/>
        <v>422</v>
      </c>
      <c r="I134" s="4">
        <f t="shared" si="50"/>
        <v>452.5000000000001</v>
      </c>
      <c r="J134" s="4">
        <f t="shared" si="50"/>
        <v>478.1</v>
      </c>
      <c r="K134" s="4">
        <f t="shared" si="50"/>
        <v>505.69999999999993</v>
      </c>
      <c r="L134" s="4">
        <f t="shared" si="50"/>
        <v>539.7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</row>
    <row r="135" spans="1:37" ht="12.75">
      <c r="A135" s="1" t="s">
        <v>13</v>
      </c>
      <c r="B135" s="4"/>
      <c r="C135" s="4"/>
      <c r="D135" s="4"/>
      <c r="E135" s="4"/>
      <c r="F135" s="4"/>
      <c r="G135" s="4">
        <f aca="true" t="shared" si="51" ref="G135:L135">G130-G131</f>
        <v>-208.30000000000007</v>
      </c>
      <c r="H135" s="4">
        <f t="shared" si="51"/>
        <v>-181.29999999999995</v>
      </c>
      <c r="I135" s="4">
        <f t="shared" si="51"/>
        <v>-164.9000000000001</v>
      </c>
      <c r="J135" s="4">
        <f t="shared" si="51"/>
        <v>-143.60000000000014</v>
      </c>
      <c r="K135" s="4">
        <f t="shared" si="51"/>
        <v>-120.09999999999991</v>
      </c>
      <c r="L135" s="4">
        <f t="shared" si="51"/>
        <v>-104.30000000000018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</row>
    <row r="136" spans="1:37" ht="12.75">
      <c r="A136" s="25" t="s">
        <v>125</v>
      </c>
      <c r="B136" s="4"/>
      <c r="C136" s="4"/>
      <c r="D136" s="4"/>
      <c r="E136" s="4"/>
      <c r="F136" s="4"/>
      <c r="G136" s="4">
        <f aca="true" t="shared" si="52" ref="G136:L136">G130-G134</f>
        <v>372.9999999999999</v>
      </c>
      <c r="H136" s="4">
        <f t="shared" si="52"/>
        <v>422</v>
      </c>
      <c r="I136" s="4">
        <f t="shared" si="52"/>
        <v>468.4999999999999</v>
      </c>
      <c r="J136" s="4">
        <f t="shared" si="52"/>
        <v>513.1999999999999</v>
      </c>
      <c r="K136" s="4">
        <f t="shared" si="52"/>
        <v>561.8000000000001</v>
      </c>
      <c r="L136" s="4">
        <f t="shared" si="52"/>
        <v>603.8999999999999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</row>
    <row r="137" spans="1:37" ht="12.7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</row>
    <row r="138" spans="1:37" ht="12.75">
      <c r="A138" s="24" t="s">
        <v>131</v>
      </c>
      <c r="B138" s="4"/>
      <c r="C138" s="4"/>
      <c r="D138" s="4"/>
      <c r="E138" s="4"/>
      <c r="F138" s="4"/>
      <c r="G138" s="4">
        <f>'Revenue Legislation'!G42</f>
        <v>0.765</v>
      </c>
      <c r="H138" s="4">
        <f>'Revenue Legislation'!H42</f>
        <v>19.567</v>
      </c>
      <c r="I138" s="4">
        <f>'Revenue Legislation'!I42</f>
        <v>18.849000000000004</v>
      </c>
      <c r="J138" s="4">
        <f>'Revenue Legislation'!J42</f>
        <v>16.975</v>
      </c>
      <c r="K138" s="4">
        <f>'Revenue Legislation'!K42</f>
        <v>28.727999999999994</v>
      </c>
      <c r="L138" s="4">
        <f>'Revenue Legislation'!L42</f>
        <v>49.173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</row>
    <row r="139" spans="1:37" ht="12.75">
      <c r="A139" s="25" t="s">
        <v>129</v>
      </c>
      <c r="B139" s="4"/>
      <c r="C139" s="4"/>
      <c r="D139" s="4"/>
      <c r="E139" s="4"/>
      <c r="F139" s="4"/>
      <c r="G139" s="4">
        <f>'Mandatory Outlay Legislation'!G40</f>
        <v>-4</v>
      </c>
      <c r="H139" s="4">
        <f>'Mandatory Outlay Legislation'!H40</f>
        <v>-14.7</v>
      </c>
      <c r="I139" s="4">
        <f>'Mandatory Outlay Legislation'!I40</f>
        <v>-21.7</v>
      </c>
      <c r="J139" s="4">
        <f>'Mandatory Outlay Legislation'!J40</f>
        <v>-3.1</v>
      </c>
      <c r="K139" s="4">
        <f>'Mandatory Outlay Legislation'!K40</f>
        <v>-23.1</v>
      </c>
      <c r="L139" s="4">
        <f>'Mandatory Outlay Legislation'!L40</f>
        <v>-34.7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</row>
    <row r="140" spans="1:37" ht="12.75">
      <c r="A140" s="25" t="s">
        <v>130</v>
      </c>
      <c r="B140" s="4"/>
      <c r="C140" s="4"/>
      <c r="D140" s="4"/>
      <c r="E140" s="4"/>
      <c r="F140" s="4"/>
      <c r="G140" s="4">
        <f aca="true" t="shared" si="53" ref="G140:L140">G138-G139</f>
        <v>4.765</v>
      </c>
      <c r="H140" s="4">
        <f t="shared" si="53"/>
        <v>34.266999999999996</v>
      </c>
      <c r="I140" s="4">
        <f t="shared" si="53"/>
        <v>40.54900000000001</v>
      </c>
      <c r="J140" s="4">
        <f t="shared" si="53"/>
        <v>20.075000000000003</v>
      </c>
      <c r="K140" s="4">
        <f t="shared" si="53"/>
        <v>51.827999999999996</v>
      </c>
      <c r="L140" s="4">
        <f t="shared" si="53"/>
        <v>83.873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</row>
    <row r="141" spans="1:37" ht="12.7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</row>
    <row r="142" spans="1:37" ht="12.75">
      <c r="A142" s="18" t="s">
        <v>14</v>
      </c>
      <c r="B142" s="4"/>
      <c r="C142" s="4"/>
      <c r="D142" s="4"/>
      <c r="E142" s="4"/>
      <c r="F142" s="4"/>
      <c r="G142" s="4">
        <f aca="true" t="shared" si="54" ref="G142:L142">G130+G138</f>
        <v>778.5649999999999</v>
      </c>
      <c r="H142" s="4">
        <f t="shared" si="54"/>
        <v>863.567</v>
      </c>
      <c r="I142" s="4">
        <f t="shared" si="54"/>
        <v>939.849</v>
      </c>
      <c r="J142" s="4">
        <f t="shared" si="54"/>
        <v>1008.275</v>
      </c>
      <c r="K142" s="4">
        <f t="shared" si="54"/>
        <v>1096.228</v>
      </c>
      <c r="L142" s="4">
        <f t="shared" si="54"/>
        <v>1192.773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</row>
    <row r="143" spans="1:37" ht="12.75">
      <c r="A143" s="1" t="s">
        <v>15</v>
      </c>
      <c r="B143" s="4"/>
      <c r="C143" s="4"/>
      <c r="D143" s="4"/>
      <c r="E143" s="4"/>
      <c r="F143" s="4"/>
      <c r="G143" s="4">
        <f aca="true" t="shared" si="55" ref="G143:L143">G134+G139</f>
        <v>400.80000000000007</v>
      </c>
      <c r="H143" s="4">
        <f t="shared" si="55"/>
        <v>407.3</v>
      </c>
      <c r="I143" s="4">
        <f t="shared" si="55"/>
        <v>430.8000000000001</v>
      </c>
      <c r="J143" s="4">
        <f t="shared" si="55"/>
        <v>475</v>
      </c>
      <c r="K143" s="4">
        <f t="shared" si="55"/>
        <v>482.5999999999999</v>
      </c>
      <c r="L143" s="4">
        <f t="shared" si="55"/>
        <v>505.00000000000006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</row>
    <row r="144" spans="1:37" ht="12.75">
      <c r="A144" s="25" t="s">
        <v>126</v>
      </c>
      <c r="B144" s="4"/>
      <c r="C144" s="4"/>
      <c r="D144" s="4"/>
      <c r="E144" s="4"/>
      <c r="F144" s="4"/>
      <c r="G144" s="4">
        <f aca="true" t="shared" si="56" ref="G144:L144">G142-G143</f>
        <v>377.7649999999999</v>
      </c>
      <c r="H144" s="4">
        <f t="shared" si="56"/>
        <v>456.267</v>
      </c>
      <c r="I144" s="4">
        <f t="shared" si="56"/>
        <v>509.0489999999999</v>
      </c>
      <c r="J144" s="4">
        <f t="shared" si="56"/>
        <v>533.275</v>
      </c>
      <c r="K144" s="4">
        <f t="shared" si="56"/>
        <v>613.6280000000002</v>
      </c>
      <c r="L144" s="4">
        <f t="shared" si="56"/>
        <v>687.7729999999999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</row>
    <row r="145" spans="1:37" ht="12.75">
      <c r="A145" s="2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</row>
    <row r="146" spans="1:37" ht="12.75">
      <c r="A146" s="18" t="s">
        <v>16</v>
      </c>
      <c r="B146" s="4"/>
      <c r="C146" s="4"/>
      <c r="D146" s="4"/>
      <c r="E146" s="4"/>
      <c r="F146" s="4"/>
      <c r="G146" s="4">
        <f aca="true" t="shared" si="57" ref="G146:L151">G4</f>
        <v>769.215</v>
      </c>
      <c r="H146" s="4">
        <f t="shared" si="57"/>
        <v>854.353</v>
      </c>
      <c r="I146" s="4">
        <f t="shared" si="57"/>
        <v>909.303</v>
      </c>
      <c r="J146" s="4">
        <f t="shared" si="57"/>
        <v>991.19</v>
      </c>
      <c r="K146" s="4">
        <f t="shared" si="57"/>
        <v>1032.094</v>
      </c>
      <c r="L146" s="4">
        <f t="shared" si="57"/>
        <v>1055.093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</row>
    <row r="147" spans="1:37" ht="12.75">
      <c r="A147" s="1" t="s">
        <v>17</v>
      </c>
      <c r="B147" s="4"/>
      <c r="C147" s="4"/>
      <c r="D147" s="4"/>
      <c r="E147" s="4"/>
      <c r="F147" s="4"/>
      <c r="G147" s="4">
        <f t="shared" si="57"/>
        <v>990.441</v>
      </c>
      <c r="H147" s="4">
        <f t="shared" si="57"/>
        <v>1004.083</v>
      </c>
      <c r="I147" s="4">
        <f t="shared" si="57"/>
        <v>1064.481</v>
      </c>
      <c r="J147" s="4">
        <f t="shared" si="57"/>
        <v>1143.829</v>
      </c>
      <c r="K147" s="4">
        <f t="shared" si="57"/>
        <v>1253.13</v>
      </c>
      <c r="L147" s="4">
        <f t="shared" si="57"/>
        <v>1324.331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</row>
    <row r="148" spans="1:37" ht="12.75">
      <c r="A148" s="1" t="s">
        <v>18</v>
      </c>
      <c r="B148" s="4"/>
      <c r="C148" s="4"/>
      <c r="D148" s="4"/>
      <c r="E148" s="4"/>
      <c r="F148" s="4"/>
      <c r="G148" s="4">
        <f t="shared" si="57"/>
        <v>438.526</v>
      </c>
      <c r="H148" s="4">
        <f t="shared" si="57"/>
        <v>444.201</v>
      </c>
      <c r="I148" s="4">
        <f t="shared" si="57"/>
        <v>464.438</v>
      </c>
      <c r="J148" s="4">
        <f t="shared" si="57"/>
        <v>488.832</v>
      </c>
      <c r="K148" s="4">
        <f t="shared" si="57"/>
        <v>500.572</v>
      </c>
      <c r="L148" s="4">
        <f t="shared" si="57"/>
        <v>533.328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</row>
    <row r="149" spans="1:37" ht="12.75">
      <c r="A149" s="1" t="s">
        <v>19</v>
      </c>
      <c r="B149" s="4"/>
      <c r="C149" s="4"/>
      <c r="D149" s="4"/>
      <c r="E149" s="4"/>
      <c r="F149" s="4"/>
      <c r="G149" s="4">
        <f t="shared" si="57"/>
        <v>136.017</v>
      </c>
      <c r="H149" s="4">
        <f t="shared" si="57"/>
        <v>138.611</v>
      </c>
      <c r="I149" s="4">
        <f t="shared" si="57"/>
        <v>151.803</v>
      </c>
      <c r="J149" s="4">
        <f t="shared" si="57"/>
        <v>168.981</v>
      </c>
      <c r="K149" s="4">
        <f t="shared" si="57"/>
        <v>184.347</v>
      </c>
      <c r="L149" s="4">
        <f t="shared" si="57"/>
        <v>194.448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  <c r="AK149" s="89"/>
    </row>
    <row r="150" spans="1:37" ht="12.75">
      <c r="A150" s="1" t="s">
        <v>108</v>
      </c>
      <c r="B150" s="4"/>
      <c r="C150" s="4"/>
      <c r="D150" s="4"/>
      <c r="E150" s="4"/>
      <c r="F150" s="4"/>
      <c r="G150" s="4">
        <f t="shared" si="57"/>
        <v>415.898</v>
      </c>
      <c r="H150" s="4">
        <f t="shared" si="57"/>
        <v>421.271</v>
      </c>
      <c r="I150" s="4">
        <f t="shared" si="57"/>
        <v>448.24</v>
      </c>
      <c r="J150" s="4">
        <f t="shared" si="57"/>
        <v>486.017</v>
      </c>
      <c r="K150" s="4">
        <f t="shared" si="57"/>
        <v>568.197</v>
      </c>
      <c r="L150" s="4">
        <f t="shared" si="57"/>
        <v>596.534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  <c r="AK150" s="89"/>
    </row>
    <row r="151" spans="1:37" ht="12.75">
      <c r="A151" s="18" t="s">
        <v>20</v>
      </c>
      <c r="B151" s="4"/>
      <c r="C151" s="4"/>
      <c r="D151" s="4"/>
      <c r="E151" s="4"/>
      <c r="F151" s="4"/>
      <c r="G151" s="4">
        <f t="shared" si="57"/>
        <v>-221.227</v>
      </c>
      <c r="H151" s="4">
        <f t="shared" si="57"/>
        <v>-149.73</v>
      </c>
      <c r="I151" s="4">
        <f t="shared" si="57"/>
        <v>-155.178</v>
      </c>
      <c r="J151" s="4">
        <f t="shared" si="57"/>
        <v>-152.623</v>
      </c>
      <c r="K151" s="4">
        <f t="shared" si="57"/>
        <v>-221.147</v>
      </c>
      <c r="L151" s="4">
        <f t="shared" si="57"/>
        <v>-269.269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</row>
    <row r="152" spans="1:37" ht="12.75">
      <c r="A152" s="24" t="s">
        <v>127</v>
      </c>
      <c r="B152" s="4"/>
      <c r="C152" s="4"/>
      <c r="D152" s="4"/>
      <c r="E152" s="4"/>
      <c r="F152" s="4"/>
      <c r="G152" s="4">
        <f aca="true" t="shared" si="58" ref="G152:L152">G11</f>
        <v>353.317</v>
      </c>
      <c r="H152" s="4">
        <f t="shared" si="58"/>
        <v>433.08199999999994</v>
      </c>
      <c r="I152" s="4">
        <f t="shared" si="58"/>
        <v>461.063</v>
      </c>
      <c r="J152" s="4">
        <f t="shared" si="58"/>
        <v>505.17300000000006</v>
      </c>
      <c r="K152" s="4">
        <f t="shared" si="58"/>
        <v>463.89700000000005</v>
      </c>
      <c r="L152" s="4">
        <f t="shared" si="58"/>
        <v>458.5590000000001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  <c r="AK152" s="89"/>
    </row>
    <row r="153" spans="1:37" ht="12.75">
      <c r="A153" s="18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</row>
    <row r="154" spans="1:37" ht="12.75">
      <c r="A154" s="24" t="s">
        <v>103</v>
      </c>
      <c r="B154" s="4"/>
      <c r="C154" s="4"/>
      <c r="D154" s="4"/>
      <c r="E154" s="4"/>
      <c r="F154" s="4"/>
      <c r="G154" s="4">
        <f aca="true" t="shared" si="59" ref="G154:L154">G146-G142</f>
        <v>-9.349999999999909</v>
      </c>
      <c r="H154" s="4">
        <f t="shared" si="59"/>
        <v>-9.214000000000055</v>
      </c>
      <c r="I154" s="4">
        <f t="shared" si="59"/>
        <v>-30.54600000000005</v>
      </c>
      <c r="J154" s="4">
        <f t="shared" si="59"/>
        <v>-17.084999999999923</v>
      </c>
      <c r="K154" s="4">
        <f t="shared" si="59"/>
        <v>-64.13400000000001</v>
      </c>
      <c r="L154" s="4">
        <f t="shared" si="59"/>
        <v>-137.67999999999984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</row>
    <row r="155" spans="1:37" ht="12.75">
      <c r="A155" s="25" t="s">
        <v>115</v>
      </c>
      <c r="B155" s="4"/>
      <c r="C155" s="4"/>
      <c r="D155" s="4"/>
      <c r="E155" s="4"/>
      <c r="F155" s="4"/>
      <c r="G155" s="4">
        <f aca="true" t="shared" si="60" ref="G155:L155">G150-G143</f>
        <v>15.097999999999956</v>
      </c>
      <c r="H155" s="4">
        <f t="shared" si="60"/>
        <v>13.971000000000004</v>
      </c>
      <c r="I155" s="4">
        <f t="shared" si="60"/>
        <v>17.439999999999884</v>
      </c>
      <c r="J155" s="4">
        <f t="shared" si="60"/>
        <v>11.016999999999996</v>
      </c>
      <c r="K155" s="4">
        <f t="shared" si="60"/>
        <v>85.5970000000001</v>
      </c>
      <c r="L155" s="4">
        <f t="shared" si="60"/>
        <v>91.53399999999993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89"/>
      <c r="AB155" s="89"/>
      <c r="AC155" s="89"/>
      <c r="AD155" s="89"/>
      <c r="AE155" s="89"/>
      <c r="AF155" s="89"/>
      <c r="AG155" s="89"/>
      <c r="AH155" s="89"/>
      <c r="AI155" s="89"/>
      <c r="AJ155" s="89"/>
      <c r="AK155" s="89"/>
    </row>
    <row r="156" spans="1:37" ht="12.75">
      <c r="A156" s="25" t="s">
        <v>128</v>
      </c>
      <c r="B156" s="4"/>
      <c r="C156" s="4"/>
      <c r="D156" s="4"/>
      <c r="E156" s="4"/>
      <c r="F156" s="4"/>
      <c r="G156" s="4">
        <f aca="true" t="shared" si="61" ref="G156:L156">G154-G155</f>
        <v>-24.447999999999865</v>
      </c>
      <c r="H156" s="4">
        <f t="shared" si="61"/>
        <v>-23.18500000000006</v>
      </c>
      <c r="I156" s="4">
        <f t="shared" si="61"/>
        <v>-47.98599999999993</v>
      </c>
      <c r="J156" s="4">
        <f t="shared" si="61"/>
        <v>-28.10199999999992</v>
      </c>
      <c r="K156" s="4">
        <f t="shared" si="61"/>
        <v>-149.7310000000001</v>
      </c>
      <c r="L156" s="4">
        <f t="shared" si="61"/>
        <v>-229.21399999999977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89"/>
      <c r="AB156" s="89"/>
      <c r="AC156" s="89"/>
      <c r="AD156" s="89"/>
      <c r="AE156" s="89"/>
      <c r="AF156" s="89"/>
      <c r="AG156" s="89"/>
      <c r="AH156" s="89"/>
      <c r="AI156" s="89"/>
      <c r="AJ156" s="89"/>
      <c r="AK156" s="89"/>
    </row>
    <row r="157" spans="1:37" ht="12.75">
      <c r="A157" s="2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</row>
    <row r="158" spans="1:37" ht="12.75">
      <c r="A158" s="11" t="s">
        <v>33</v>
      </c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89"/>
      <c r="AB158" s="89"/>
      <c r="AC158" s="89"/>
      <c r="AD158" s="89"/>
      <c r="AE158" s="89"/>
      <c r="AF158" s="89"/>
      <c r="AG158" s="89"/>
      <c r="AH158" s="89"/>
      <c r="AI158" s="89"/>
      <c r="AJ158" s="89"/>
      <c r="AK158" s="89"/>
    </row>
    <row r="159" spans="1:37" ht="12.75">
      <c r="A159" s="18" t="s">
        <v>34</v>
      </c>
      <c r="B159" s="4"/>
      <c r="C159" s="4"/>
      <c r="D159" s="4"/>
      <c r="E159" s="4"/>
      <c r="F159" s="4"/>
      <c r="G159" s="4"/>
      <c r="H159" s="4">
        <v>834</v>
      </c>
      <c r="I159" s="4">
        <v>900</v>
      </c>
      <c r="J159" s="4">
        <v>962</v>
      </c>
      <c r="K159" s="4">
        <v>1050</v>
      </c>
      <c r="L159" s="4">
        <v>1138</v>
      </c>
      <c r="M159" s="4">
        <v>1220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</row>
    <row r="160" spans="1:37" ht="12.75">
      <c r="A160" s="1" t="s">
        <v>35</v>
      </c>
      <c r="B160" s="4"/>
      <c r="C160" s="4"/>
      <c r="D160" s="4"/>
      <c r="E160" s="4"/>
      <c r="F160" s="4"/>
      <c r="G160" s="4"/>
      <c r="H160" s="4">
        <v>1008</v>
      </c>
      <c r="I160" s="4">
        <v>1069</v>
      </c>
      <c r="J160" s="4">
        <v>1124</v>
      </c>
      <c r="K160" s="4">
        <v>1184</v>
      </c>
      <c r="L160" s="4">
        <v>1247</v>
      </c>
      <c r="M160" s="4">
        <v>1305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  <c r="AK160" s="89"/>
    </row>
    <row r="161" spans="1:37" ht="12.75">
      <c r="A161" s="1" t="s">
        <v>10</v>
      </c>
      <c r="B161" s="4"/>
      <c r="C161" s="4"/>
      <c r="D161" s="4"/>
      <c r="E161" s="4"/>
      <c r="F161" s="4"/>
      <c r="G161" s="4"/>
      <c r="H161" s="4">
        <v>446</v>
      </c>
      <c r="I161" s="4">
        <v>475</v>
      </c>
      <c r="J161" s="4">
        <v>496</v>
      </c>
      <c r="K161" s="4">
        <v>521</v>
      </c>
      <c r="L161" s="4">
        <v>545</v>
      </c>
      <c r="M161" s="4">
        <v>566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  <c r="AK161" s="89"/>
    </row>
    <row r="162" spans="1:37" ht="12.75">
      <c r="A162" s="1" t="s">
        <v>11</v>
      </c>
      <c r="B162" s="4"/>
      <c r="C162" s="4"/>
      <c r="D162" s="4"/>
      <c r="E162" s="4"/>
      <c r="F162" s="4"/>
      <c r="G162" s="4"/>
      <c r="H162" s="4">
        <v>135</v>
      </c>
      <c r="I162" s="4">
        <v>141</v>
      </c>
      <c r="J162" s="4">
        <v>147</v>
      </c>
      <c r="K162" s="4">
        <v>152</v>
      </c>
      <c r="L162" s="4">
        <v>155</v>
      </c>
      <c r="M162" s="4">
        <v>154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</row>
    <row r="163" spans="1:37" ht="12.75">
      <c r="A163" s="1" t="s">
        <v>12</v>
      </c>
      <c r="B163" s="4"/>
      <c r="C163" s="4"/>
      <c r="D163" s="4"/>
      <c r="E163" s="4"/>
      <c r="F163" s="4"/>
      <c r="G163" s="4"/>
      <c r="H163" s="4">
        <f aca="true" t="shared" si="62" ref="H163:M163">H160-H161-H162</f>
        <v>427</v>
      </c>
      <c r="I163" s="4">
        <f t="shared" si="62"/>
        <v>453</v>
      </c>
      <c r="J163" s="4">
        <f t="shared" si="62"/>
        <v>481</v>
      </c>
      <c r="K163" s="4">
        <f t="shared" si="62"/>
        <v>511</v>
      </c>
      <c r="L163" s="4">
        <f t="shared" si="62"/>
        <v>547</v>
      </c>
      <c r="M163" s="4">
        <f t="shared" si="62"/>
        <v>585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  <c r="AK163" s="89"/>
    </row>
    <row r="164" spans="1:37" ht="12.75">
      <c r="A164" s="1" t="s">
        <v>13</v>
      </c>
      <c r="B164" s="4"/>
      <c r="C164" s="4"/>
      <c r="D164" s="4"/>
      <c r="E164" s="4"/>
      <c r="F164" s="4"/>
      <c r="G164" s="4"/>
      <c r="H164" s="4">
        <f aca="true" t="shared" si="63" ref="H164:M164">H159-H160</f>
        <v>-174</v>
      </c>
      <c r="I164" s="4">
        <f t="shared" si="63"/>
        <v>-169</v>
      </c>
      <c r="J164" s="4">
        <f t="shared" si="63"/>
        <v>-162</v>
      </c>
      <c r="K164" s="4">
        <f t="shared" si="63"/>
        <v>-134</v>
      </c>
      <c r="L164" s="4">
        <f t="shared" si="63"/>
        <v>-109</v>
      </c>
      <c r="M164" s="4">
        <f t="shared" si="63"/>
        <v>-85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  <c r="AK164" s="89"/>
    </row>
    <row r="165" spans="1:37" ht="12.75">
      <c r="A165" s="25" t="s">
        <v>125</v>
      </c>
      <c r="B165" s="4"/>
      <c r="C165" s="4"/>
      <c r="D165" s="4"/>
      <c r="E165" s="4"/>
      <c r="F165" s="4"/>
      <c r="G165" s="4"/>
      <c r="H165" s="4">
        <f aca="true" t="shared" si="64" ref="H165:M165">H159-H163</f>
        <v>407</v>
      </c>
      <c r="I165" s="4">
        <f t="shared" si="64"/>
        <v>447</v>
      </c>
      <c r="J165" s="4">
        <f t="shared" si="64"/>
        <v>481</v>
      </c>
      <c r="K165" s="4">
        <f t="shared" si="64"/>
        <v>539</v>
      </c>
      <c r="L165" s="4">
        <f t="shared" si="64"/>
        <v>591</v>
      </c>
      <c r="M165" s="4">
        <f t="shared" si="64"/>
        <v>635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</row>
    <row r="166" spans="1:37" ht="12.7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</row>
    <row r="167" spans="1:37" ht="12.75">
      <c r="A167" s="24" t="s">
        <v>131</v>
      </c>
      <c r="B167" s="4"/>
      <c r="C167" s="4"/>
      <c r="D167" s="4"/>
      <c r="E167" s="4"/>
      <c r="F167" s="4"/>
      <c r="G167" s="4"/>
      <c r="H167" s="4">
        <f>'Revenue Legislation'!H43</f>
        <v>0.002</v>
      </c>
      <c r="I167" s="4">
        <f>'Revenue Legislation'!I43</f>
        <v>10.558</v>
      </c>
      <c r="J167" s="4">
        <f>'Revenue Legislation'!J43</f>
        <v>17.319</v>
      </c>
      <c r="K167" s="4">
        <f>'Revenue Legislation'!K43</f>
        <v>21.923999999999996</v>
      </c>
      <c r="L167" s="4">
        <f>'Revenue Legislation'!L43</f>
        <v>38.17099999999999</v>
      </c>
      <c r="M167" s="4">
        <f>'Revenue Legislation'!M43</f>
        <v>38.689000000000014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89"/>
      <c r="AB167" s="89"/>
      <c r="AC167" s="89"/>
      <c r="AD167" s="89"/>
      <c r="AE167" s="89"/>
      <c r="AF167" s="89"/>
      <c r="AG167" s="89"/>
      <c r="AH167" s="89"/>
      <c r="AI167" s="89"/>
      <c r="AJ167" s="89"/>
      <c r="AK167" s="89"/>
    </row>
    <row r="168" spans="1:37" ht="12.75">
      <c r="A168" s="25" t="s">
        <v>129</v>
      </c>
      <c r="B168" s="4"/>
      <c r="C168" s="4"/>
      <c r="D168" s="4"/>
      <c r="E168" s="4"/>
      <c r="F168" s="4"/>
      <c r="G168" s="4"/>
      <c r="H168" s="4">
        <f>'Mandatory Outlay Legislation'!H41</f>
        <v>4</v>
      </c>
      <c r="I168" s="4">
        <f>'Mandatory Outlay Legislation'!I41</f>
        <v>-12.2</v>
      </c>
      <c r="J168" s="4">
        <f>'Mandatory Outlay Legislation'!J41</f>
        <v>9.4</v>
      </c>
      <c r="K168" s="4">
        <f>'Mandatory Outlay Legislation'!K41</f>
        <v>-7.6</v>
      </c>
      <c r="L168" s="4">
        <f>'Mandatory Outlay Legislation'!L41</f>
        <v>-18.2</v>
      </c>
      <c r="M168" s="4">
        <f>'Mandatory Outlay Legislation'!M41</f>
        <v>-15.5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89"/>
      <c r="AB168" s="89"/>
      <c r="AC168" s="89"/>
      <c r="AD168" s="89"/>
      <c r="AE168" s="89"/>
      <c r="AF168" s="89"/>
      <c r="AG168" s="89"/>
      <c r="AH168" s="89"/>
      <c r="AI168" s="89"/>
      <c r="AJ168" s="89"/>
      <c r="AK168" s="89"/>
    </row>
    <row r="169" spans="1:37" ht="12.75">
      <c r="A169" s="25" t="s">
        <v>130</v>
      </c>
      <c r="B169" s="4"/>
      <c r="C169" s="4"/>
      <c r="D169" s="4"/>
      <c r="E169" s="4"/>
      <c r="F169" s="4"/>
      <c r="G169" s="4"/>
      <c r="H169" s="4">
        <f aca="true" t="shared" si="65" ref="H169:M169">H167-H168</f>
        <v>-3.998</v>
      </c>
      <c r="I169" s="4">
        <f t="shared" si="65"/>
        <v>22.758</v>
      </c>
      <c r="J169" s="4">
        <f t="shared" si="65"/>
        <v>7.918999999999999</v>
      </c>
      <c r="K169" s="4">
        <f t="shared" si="65"/>
        <v>29.523999999999994</v>
      </c>
      <c r="L169" s="4">
        <f t="shared" si="65"/>
        <v>56.370999999999995</v>
      </c>
      <c r="M169" s="4">
        <f t="shared" si="65"/>
        <v>54.189000000000014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</row>
    <row r="170" spans="1:37" ht="12.7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</row>
    <row r="171" spans="1:37" ht="12.75">
      <c r="A171" s="18" t="s">
        <v>14</v>
      </c>
      <c r="B171" s="4"/>
      <c r="C171" s="4"/>
      <c r="D171" s="4"/>
      <c r="E171" s="4"/>
      <c r="F171" s="4"/>
      <c r="G171" s="4"/>
      <c r="H171" s="4">
        <f aca="true" t="shared" si="66" ref="H171:M171">H159+H167</f>
        <v>834.002</v>
      </c>
      <c r="I171" s="4">
        <f t="shared" si="66"/>
        <v>910.558</v>
      </c>
      <c r="J171" s="4">
        <f t="shared" si="66"/>
        <v>979.319</v>
      </c>
      <c r="K171" s="4">
        <f t="shared" si="66"/>
        <v>1071.924</v>
      </c>
      <c r="L171" s="4">
        <f t="shared" si="66"/>
        <v>1176.171</v>
      </c>
      <c r="M171" s="4">
        <f t="shared" si="66"/>
        <v>1258.689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89"/>
      <c r="AB171" s="89"/>
      <c r="AC171" s="89"/>
      <c r="AD171" s="89"/>
      <c r="AE171" s="89"/>
      <c r="AF171" s="89"/>
      <c r="AG171" s="89"/>
      <c r="AH171" s="89"/>
      <c r="AI171" s="89"/>
      <c r="AJ171" s="89"/>
      <c r="AK171" s="89"/>
    </row>
    <row r="172" spans="1:37" ht="12.75">
      <c r="A172" s="1" t="s">
        <v>15</v>
      </c>
      <c r="B172" s="4"/>
      <c r="C172" s="4"/>
      <c r="D172" s="4"/>
      <c r="E172" s="4"/>
      <c r="F172" s="4"/>
      <c r="G172" s="4"/>
      <c r="H172" s="4">
        <f aca="true" t="shared" si="67" ref="H172:M172">H163+H168</f>
        <v>431</v>
      </c>
      <c r="I172" s="4">
        <f t="shared" si="67"/>
        <v>440.8</v>
      </c>
      <c r="J172" s="4">
        <f t="shared" si="67"/>
        <v>490.4</v>
      </c>
      <c r="K172" s="4">
        <f t="shared" si="67"/>
        <v>503.4</v>
      </c>
      <c r="L172" s="4">
        <f t="shared" si="67"/>
        <v>528.8</v>
      </c>
      <c r="M172" s="4">
        <f t="shared" si="67"/>
        <v>569.5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  <c r="AK172" s="89"/>
    </row>
    <row r="173" spans="1:37" ht="12.75">
      <c r="A173" s="25" t="s">
        <v>126</v>
      </c>
      <c r="B173" s="4"/>
      <c r="C173" s="4"/>
      <c r="D173" s="4"/>
      <c r="E173" s="4"/>
      <c r="F173" s="4"/>
      <c r="G173" s="4"/>
      <c r="H173" s="4">
        <f aca="true" t="shared" si="68" ref="H173:M173">H171-H172</f>
        <v>403.00199999999995</v>
      </c>
      <c r="I173" s="4">
        <f t="shared" si="68"/>
        <v>469.758</v>
      </c>
      <c r="J173" s="4">
        <f t="shared" si="68"/>
        <v>488.919</v>
      </c>
      <c r="K173" s="4">
        <f t="shared" si="68"/>
        <v>568.524</v>
      </c>
      <c r="L173" s="4">
        <f t="shared" si="68"/>
        <v>647.3710000000001</v>
      </c>
      <c r="M173" s="4">
        <f t="shared" si="68"/>
        <v>689.1890000000001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  <c r="AK173" s="89"/>
    </row>
    <row r="174" spans="1:37" ht="12.75">
      <c r="A174" s="2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</row>
    <row r="175" spans="1:37" ht="12.75">
      <c r="A175" s="18" t="s">
        <v>16</v>
      </c>
      <c r="B175" s="4"/>
      <c r="C175" s="4"/>
      <c r="D175" s="4"/>
      <c r="E175" s="4"/>
      <c r="F175" s="4"/>
      <c r="G175" s="4"/>
      <c r="H175" s="4">
        <f aca="true" t="shared" si="69" ref="H175:M180">H4</f>
        <v>854.353</v>
      </c>
      <c r="I175" s="4">
        <f t="shared" si="69"/>
        <v>909.303</v>
      </c>
      <c r="J175" s="4">
        <f t="shared" si="69"/>
        <v>991.19</v>
      </c>
      <c r="K175" s="4">
        <f t="shared" si="69"/>
        <v>1032.094</v>
      </c>
      <c r="L175" s="4">
        <f t="shared" si="69"/>
        <v>1055.093</v>
      </c>
      <c r="M175" s="4">
        <f t="shared" si="69"/>
        <v>1091.328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</row>
    <row r="176" spans="1:37" ht="12.75">
      <c r="A176" s="1" t="s">
        <v>17</v>
      </c>
      <c r="B176" s="4"/>
      <c r="C176" s="4"/>
      <c r="D176" s="4"/>
      <c r="E176" s="4"/>
      <c r="F176" s="4"/>
      <c r="G176" s="4"/>
      <c r="H176" s="4">
        <f t="shared" si="69"/>
        <v>1004.083</v>
      </c>
      <c r="I176" s="4">
        <f t="shared" si="69"/>
        <v>1064.481</v>
      </c>
      <c r="J176" s="4">
        <f t="shared" si="69"/>
        <v>1143.829</v>
      </c>
      <c r="K176" s="4">
        <f t="shared" si="69"/>
        <v>1253.13</v>
      </c>
      <c r="L176" s="4">
        <f t="shared" si="69"/>
        <v>1324.331</v>
      </c>
      <c r="M176" s="4">
        <f t="shared" si="69"/>
        <v>1381.649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  <c r="AK176" s="89"/>
    </row>
    <row r="177" spans="1:37" ht="12.75">
      <c r="A177" s="1" t="s">
        <v>18</v>
      </c>
      <c r="B177" s="4"/>
      <c r="C177" s="4"/>
      <c r="D177" s="4"/>
      <c r="E177" s="4"/>
      <c r="F177" s="4"/>
      <c r="G177" s="4"/>
      <c r="H177" s="4">
        <f t="shared" si="69"/>
        <v>444.201</v>
      </c>
      <c r="I177" s="4">
        <f t="shared" si="69"/>
        <v>464.438</v>
      </c>
      <c r="J177" s="4">
        <f t="shared" si="69"/>
        <v>488.832</v>
      </c>
      <c r="K177" s="4">
        <f t="shared" si="69"/>
        <v>500.572</v>
      </c>
      <c r="L177" s="4">
        <f t="shared" si="69"/>
        <v>533.328</v>
      </c>
      <c r="M177" s="4">
        <f t="shared" si="69"/>
        <v>533.829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  <c r="AK177" s="89"/>
    </row>
    <row r="178" spans="1:37" ht="12.75">
      <c r="A178" s="1" t="s">
        <v>19</v>
      </c>
      <c r="B178" s="4"/>
      <c r="C178" s="4"/>
      <c r="D178" s="4"/>
      <c r="E178" s="4"/>
      <c r="F178" s="4"/>
      <c r="G178" s="4"/>
      <c r="H178" s="4">
        <f t="shared" si="69"/>
        <v>138.611</v>
      </c>
      <c r="I178" s="4">
        <f t="shared" si="69"/>
        <v>151.803</v>
      </c>
      <c r="J178" s="4">
        <f t="shared" si="69"/>
        <v>168.981</v>
      </c>
      <c r="K178" s="4">
        <f t="shared" si="69"/>
        <v>184.347</v>
      </c>
      <c r="L178" s="4">
        <f t="shared" si="69"/>
        <v>194.448</v>
      </c>
      <c r="M178" s="4">
        <f t="shared" si="69"/>
        <v>199.344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</row>
    <row r="179" spans="1:37" ht="12.75">
      <c r="A179" s="1" t="s">
        <v>108</v>
      </c>
      <c r="B179" s="4"/>
      <c r="C179" s="4"/>
      <c r="D179" s="4"/>
      <c r="E179" s="4"/>
      <c r="F179" s="4"/>
      <c r="G179" s="4"/>
      <c r="H179" s="4">
        <f t="shared" si="69"/>
        <v>421.271</v>
      </c>
      <c r="I179" s="4">
        <f t="shared" si="69"/>
        <v>448.24</v>
      </c>
      <c r="J179" s="4">
        <f t="shared" si="69"/>
        <v>486.017</v>
      </c>
      <c r="K179" s="4">
        <f t="shared" si="69"/>
        <v>568.197</v>
      </c>
      <c r="L179" s="4">
        <f t="shared" si="69"/>
        <v>596.534</v>
      </c>
      <c r="M179" s="4">
        <f t="shared" si="69"/>
        <v>648.441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  <c r="AK179" s="89"/>
    </row>
    <row r="180" spans="1:37" ht="12.75">
      <c r="A180" s="18" t="s">
        <v>20</v>
      </c>
      <c r="B180" s="4"/>
      <c r="C180" s="4"/>
      <c r="D180" s="4"/>
      <c r="E180" s="4"/>
      <c r="F180" s="4"/>
      <c r="G180" s="4"/>
      <c r="H180" s="4">
        <f t="shared" si="69"/>
        <v>-149.73</v>
      </c>
      <c r="I180" s="4">
        <f t="shared" si="69"/>
        <v>-155.178</v>
      </c>
      <c r="J180" s="4">
        <f t="shared" si="69"/>
        <v>-152.623</v>
      </c>
      <c r="K180" s="4">
        <f t="shared" si="69"/>
        <v>-221.147</v>
      </c>
      <c r="L180" s="4">
        <f t="shared" si="69"/>
        <v>-269.269</v>
      </c>
      <c r="M180" s="4">
        <f t="shared" si="69"/>
        <v>-290.334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89"/>
      <c r="AB180" s="89"/>
      <c r="AC180" s="89"/>
      <c r="AD180" s="89"/>
      <c r="AE180" s="89"/>
      <c r="AF180" s="89"/>
      <c r="AG180" s="89"/>
      <c r="AH180" s="89"/>
      <c r="AI180" s="89"/>
      <c r="AJ180" s="89"/>
      <c r="AK180" s="89"/>
    </row>
    <row r="181" spans="1:37" ht="12.75">
      <c r="A181" s="24" t="s">
        <v>127</v>
      </c>
      <c r="B181" s="4"/>
      <c r="C181" s="4"/>
      <c r="D181" s="4"/>
      <c r="E181" s="4"/>
      <c r="F181" s="4"/>
      <c r="G181" s="4"/>
      <c r="H181" s="4">
        <f aca="true" t="shared" si="70" ref="H181:M181">H11</f>
        <v>433.08199999999994</v>
      </c>
      <c r="I181" s="4">
        <f t="shared" si="70"/>
        <v>461.063</v>
      </c>
      <c r="J181" s="4">
        <f t="shared" si="70"/>
        <v>505.17300000000006</v>
      </c>
      <c r="K181" s="4">
        <f t="shared" si="70"/>
        <v>463.89700000000005</v>
      </c>
      <c r="L181" s="4">
        <f t="shared" si="70"/>
        <v>458.5590000000001</v>
      </c>
      <c r="M181" s="4">
        <f t="shared" si="70"/>
        <v>442.88699999999994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</row>
    <row r="182" spans="1:38" ht="12.75">
      <c r="A182" s="18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</row>
    <row r="183" spans="1:37" ht="12.75">
      <c r="A183" s="24" t="s">
        <v>103</v>
      </c>
      <c r="B183" s="4"/>
      <c r="C183" s="4"/>
      <c r="D183" s="4"/>
      <c r="E183" s="4"/>
      <c r="F183" s="4"/>
      <c r="G183" s="4"/>
      <c r="H183" s="4">
        <f aca="true" t="shared" si="71" ref="H183:M183">H175-H171</f>
        <v>20.351</v>
      </c>
      <c r="I183" s="4">
        <f t="shared" si="71"/>
        <v>-1.2549999999999955</v>
      </c>
      <c r="J183" s="4">
        <f t="shared" si="71"/>
        <v>11.871000000000095</v>
      </c>
      <c r="K183" s="4">
        <f t="shared" si="71"/>
        <v>-39.82999999999993</v>
      </c>
      <c r="L183" s="4">
        <f t="shared" si="71"/>
        <v>-121.07799999999997</v>
      </c>
      <c r="M183" s="4">
        <f t="shared" si="71"/>
        <v>-167.3610000000001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  <c r="AK183" s="89"/>
    </row>
    <row r="184" spans="1:37" ht="12.75">
      <c r="A184" s="25" t="s">
        <v>115</v>
      </c>
      <c r="B184" s="4"/>
      <c r="C184" s="4"/>
      <c r="D184" s="4"/>
      <c r="E184" s="4"/>
      <c r="F184" s="4"/>
      <c r="G184" s="4"/>
      <c r="H184" s="4">
        <f aca="true" t="shared" si="72" ref="H184:M184">H179-H172</f>
        <v>-9.728999999999985</v>
      </c>
      <c r="I184" s="4">
        <f t="shared" si="72"/>
        <v>7.439999999999998</v>
      </c>
      <c r="J184" s="4">
        <f t="shared" si="72"/>
        <v>-4.382999999999981</v>
      </c>
      <c r="K184" s="4">
        <f t="shared" si="72"/>
        <v>64.79700000000003</v>
      </c>
      <c r="L184" s="4">
        <f t="shared" si="72"/>
        <v>67.73400000000004</v>
      </c>
      <c r="M184" s="4">
        <f t="shared" si="72"/>
        <v>78.94100000000003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89"/>
      <c r="AB184" s="89"/>
      <c r="AC184" s="89"/>
      <c r="AD184" s="89"/>
      <c r="AE184" s="89"/>
      <c r="AF184" s="89"/>
      <c r="AG184" s="89"/>
      <c r="AH184" s="89"/>
      <c r="AI184" s="89"/>
      <c r="AJ184" s="89"/>
      <c r="AK184" s="89"/>
    </row>
    <row r="185" spans="1:37" ht="12.75">
      <c r="A185" s="25" t="s">
        <v>128</v>
      </c>
      <c r="B185" s="4"/>
      <c r="C185" s="4"/>
      <c r="D185" s="4"/>
      <c r="E185" s="4"/>
      <c r="F185" s="4"/>
      <c r="G185" s="4"/>
      <c r="H185" s="4">
        <f aca="true" t="shared" si="73" ref="H185:M185">H183-H184</f>
        <v>30.079999999999984</v>
      </c>
      <c r="I185" s="4">
        <f t="shared" si="73"/>
        <v>-8.694999999999993</v>
      </c>
      <c r="J185" s="4">
        <f t="shared" si="73"/>
        <v>16.254000000000076</v>
      </c>
      <c r="K185" s="4">
        <f t="shared" si="73"/>
        <v>-104.62699999999995</v>
      </c>
      <c r="L185" s="4">
        <f t="shared" si="73"/>
        <v>-188.812</v>
      </c>
      <c r="M185" s="4">
        <f t="shared" si="73"/>
        <v>-246.30200000000013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  <c r="AK185" s="89"/>
    </row>
    <row r="186" spans="1:37" ht="12.75">
      <c r="A186" s="2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</row>
    <row r="187" spans="1:37" ht="12.75">
      <c r="A187" s="11" t="s">
        <v>36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  <c r="AK187" s="89"/>
    </row>
    <row r="188" spans="1:37" ht="12.75">
      <c r="A188" s="18" t="s">
        <v>37</v>
      </c>
      <c r="B188" s="4"/>
      <c r="C188" s="4"/>
      <c r="D188" s="4"/>
      <c r="E188" s="4"/>
      <c r="F188" s="4"/>
      <c r="G188" s="4"/>
      <c r="H188" s="4"/>
      <c r="I188" s="4">
        <v>897</v>
      </c>
      <c r="J188" s="4">
        <v>953</v>
      </c>
      <c r="K188" s="4">
        <v>1036</v>
      </c>
      <c r="L188" s="4">
        <v>1112</v>
      </c>
      <c r="M188" s="4">
        <v>1181</v>
      </c>
      <c r="N188" s="4">
        <v>1262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  <c r="AK188" s="89"/>
    </row>
    <row r="189" spans="1:37" ht="12.75">
      <c r="A189" s="1" t="s">
        <v>38</v>
      </c>
      <c r="B189" s="4"/>
      <c r="C189" s="4"/>
      <c r="D189" s="4"/>
      <c r="E189" s="4"/>
      <c r="F189" s="4"/>
      <c r="G189" s="4"/>
      <c r="H189" s="4"/>
      <c r="I189" s="4">
        <v>1055</v>
      </c>
      <c r="J189" s="4">
        <v>1129</v>
      </c>
      <c r="K189" s="4">
        <v>1203</v>
      </c>
      <c r="L189" s="4">
        <v>1269</v>
      </c>
      <c r="M189" s="4">
        <v>1332</v>
      </c>
      <c r="N189" s="4">
        <v>1396</v>
      </c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</row>
    <row r="190" spans="1:37" ht="12.75">
      <c r="A190" s="1" t="s">
        <v>10</v>
      </c>
      <c r="B190" s="4"/>
      <c r="C190" s="4"/>
      <c r="D190" s="4"/>
      <c r="E190" s="4"/>
      <c r="F190" s="4"/>
      <c r="G190" s="4"/>
      <c r="H190" s="4"/>
      <c r="I190" s="4">
        <v>462</v>
      </c>
      <c r="J190" s="4">
        <v>488</v>
      </c>
      <c r="K190" s="4">
        <v>508</v>
      </c>
      <c r="L190" s="4">
        <v>527</v>
      </c>
      <c r="M190" s="4">
        <v>548</v>
      </c>
      <c r="N190" s="4">
        <v>566</v>
      </c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  <c r="AK190" s="89"/>
    </row>
    <row r="191" spans="1:37" ht="12.75">
      <c r="A191" s="1" t="s">
        <v>11</v>
      </c>
      <c r="B191" s="4"/>
      <c r="C191" s="4"/>
      <c r="D191" s="4"/>
      <c r="E191" s="4"/>
      <c r="F191" s="4"/>
      <c r="G191" s="4"/>
      <c r="H191" s="4"/>
      <c r="I191" s="4">
        <v>151</v>
      </c>
      <c r="J191" s="4">
        <v>166</v>
      </c>
      <c r="K191" s="4">
        <v>184</v>
      </c>
      <c r="L191" s="4">
        <v>196</v>
      </c>
      <c r="M191" s="4">
        <v>201</v>
      </c>
      <c r="N191" s="4">
        <v>206</v>
      </c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</row>
    <row r="192" spans="1:37" ht="12.75">
      <c r="A192" s="1" t="s">
        <v>12</v>
      </c>
      <c r="B192" s="4"/>
      <c r="C192" s="4"/>
      <c r="D192" s="4"/>
      <c r="E192" s="4"/>
      <c r="F192" s="4"/>
      <c r="G192" s="4"/>
      <c r="H192" s="4"/>
      <c r="I192" s="4">
        <f aca="true" t="shared" si="74" ref="I192:N192">I189-I190-I191</f>
        <v>442</v>
      </c>
      <c r="J192" s="4">
        <f t="shared" si="74"/>
        <v>475</v>
      </c>
      <c r="K192" s="4">
        <f t="shared" si="74"/>
        <v>511</v>
      </c>
      <c r="L192" s="4">
        <f t="shared" si="74"/>
        <v>546</v>
      </c>
      <c r="M192" s="4">
        <f t="shared" si="74"/>
        <v>583</v>
      </c>
      <c r="N192" s="4">
        <f t="shared" si="74"/>
        <v>624</v>
      </c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</row>
    <row r="193" spans="1:37" ht="12.75">
      <c r="A193" s="1" t="s">
        <v>13</v>
      </c>
      <c r="B193" s="4"/>
      <c r="C193" s="4"/>
      <c r="D193" s="4"/>
      <c r="E193" s="4"/>
      <c r="F193" s="4"/>
      <c r="G193" s="4"/>
      <c r="H193" s="4"/>
      <c r="I193" s="4">
        <f aca="true" t="shared" si="75" ref="I193:N193">I188-I189</f>
        <v>-158</v>
      </c>
      <c r="J193" s="4">
        <f t="shared" si="75"/>
        <v>-176</v>
      </c>
      <c r="K193" s="4">
        <f t="shared" si="75"/>
        <v>-167</v>
      </c>
      <c r="L193" s="4">
        <f t="shared" si="75"/>
        <v>-157</v>
      </c>
      <c r="M193" s="4">
        <f t="shared" si="75"/>
        <v>-151</v>
      </c>
      <c r="N193" s="4">
        <f t="shared" si="75"/>
        <v>-134</v>
      </c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</row>
    <row r="194" spans="1:37" ht="12.75">
      <c r="A194" s="25" t="s">
        <v>125</v>
      </c>
      <c r="B194" s="4"/>
      <c r="C194" s="4"/>
      <c r="D194" s="4"/>
      <c r="E194" s="4"/>
      <c r="F194" s="4"/>
      <c r="G194" s="4"/>
      <c r="H194" s="4"/>
      <c r="I194" s="4">
        <f aca="true" t="shared" si="76" ref="I194:N194">I188-I192</f>
        <v>455</v>
      </c>
      <c r="J194" s="4">
        <f t="shared" si="76"/>
        <v>478</v>
      </c>
      <c r="K194" s="4">
        <f t="shared" si="76"/>
        <v>525</v>
      </c>
      <c r="L194" s="4">
        <f t="shared" si="76"/>
        <v>566</v>
      </c>
      <c r="M194" s="4">
        <f t="shared" si="76"/>
        <v>598</v>
      </c>
      <c r="N194" s="4">
        <f t="shared" si="76"/>
        <v>638</v>
      </c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89"/>
      <c r="AB194" s="89"/>
      <c r="AC194" s="89"/>
      <c r="AD194" s="89"/>
      <c r="AE194" s="89"/>
      <c r="AF194" s="89"/>
      <c r="AG194" s="89"/>
      <c r="AH194" s="89"/>
      <c r="AI194" s="89"/>
      <c r="AJ194" s="89"/>
      <c r="AK194" s="89"/>
    </row>
    <row r="195" spans="1:37" ht="12.7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89"/>
      <c r="AB195" s="89"/>
      <c r="AC195" s="89"/>
      <c r="AD195" s="89"/>
      <c r="AE195" s="89"/>
      <c r="AF195" s="89"/>
      <c r="AG195" s="89"/>
      <c r="AH195" s="89"/>
      <c r="AI195" s="89"/>
      <c r="AJ195" s="89"/>
      <c r="AK195" s="89"/>
    </row>
    <row r="196" spans="1:37" ht="12.75">
      <c r="A196" s="24" t="s">
        <v>131</v>
      </c>
      <c r="B196" s="4"/>
      <c r="C196" s="4"/>
      <c r="D196" s="4"/>
      <c r="E196" s="4"/>
      <c r="F196" s="4"/>
      <c r="G196" s="4"/>
      <c r="H196" s="4"/>
      <c r="I196" s="4">
        <f>'Revenue Legislation'!I44</f>
        <v>0</v>
      </c>
      <c r="J196" s="4">
        <f>'Revenue Legislation'!J44</f>
        <v>0.139</v>
      </c>
      <c r="K196" s="4">
        <f>'Revenue Legislation'!K44</f>
        <v>3.4779999999999998</v>
      </c>
      <c r="L196" s="4">
        <f>'Revenue Legislation'!L44</f>
        <v>20.642</v>
      </c>
      <c r="M196" s="4">
        <f>'Revenue Legislation'!M44</f>
        <v>24.79</v>
      </c>
      <c r="N196" s="4">
        <f>'Revenue Legislation'!N44</f>
        <v>35.866</v>
      </c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</row>
    <row r="197" spans="1:37" ht="12.75">
      <c r="A197" s="25" t="s">
        <v>129</v>
      </c>
      <c r="B197" s="4"/>
      <c r="C197" s="4"/>
      <c r="D197" s="4"/>
      <c r="E197" s="4"/>
      <c r="F197" s="4"/>
      <c r="G197" s="4"/>
      <c r="H197" s="4"/>
      <c r="I197" s="4">
        <f>'Mandatory Outlay Legislation'!I42</f>
        <v>0</v>
      </c>
      <c r="J197" s="4">
        <f>'Mandatory Outlay Legislation'!J42</f>
        <v>15.5</v>
      </c>
      <c r="K197" s="4">
        <f>'Mandatory Outlay Legislation'!K42</f>
        <v>-0.5</v>
      </c>
      <c r="L197" s="4">
        <f>'Mandatory Outlay Legislation'!L42</f>
        <v>-11.1</v>
      </c>
      <c r="M197" s="4">
        <f>'Mandatory Outlay Legislation'!M42</f>
        <v>-8.4</v>
      </c>
      <c r="N197" s="4">
        <f>'Mandatory Outlay Legislation'!N42</f>
        <v>-6.2</v>
      </c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</row>
    <row r="198" spans="1:37" ht="12.75">
      <c r="A198" s="25" t="s">
        <v>130</v>
      </c>
      <c r="B198" s="4"/>
      <c r="C198" s="4"/>
      <c r="D198" s="4"/>
      <c r="E198" s="4"/>
      <c r="F198" s="4"/>
      <c r="G198" s="4"/>
      <c r="H198" s="4"/>
      <c r="I198" s="4">
        <f aca="true" t="shared" si="77" ref="I198:N198">I196-I197</f>
        <v>0</v>
      </c>
      <c r="J198" s="4">
        <f t="shared" si="77"/>
        <v>-15.361</v>
      </c>
      <c r="K198" s="4">
        <f t="shared" si="77"/>
        <v>3.9779999999999998</v>
      </c>
      <c r="L198" s="4">
        <f t="shared" si="77"/>
        <v>31.741999999999997</v>
      </c>
      <c r="M198" s="4">
        <f t="shared" si="77"/>
        <v>33.19</v>
      </c>
      <c r="N198" s="4">
        <f t="shared" si="77"/>
        <v>42.066</v>
      </c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  <c r="AK198" s="89"/>
    </row>
    <row r="199" spans="1:37" ht="12.7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  <c r="AK199" s="89"/>
    </row>
    <row r="200" spans="1:37" ht="12.75">
      <c r="A200" s="18" t="s">
        <v>14</v>
      </c>
      <c r="B200" s="4"/>
      <c r="C200" s="4"/>
      <c r="D200" s="4"/>
      <c r="E200" s="4"/>
      <c r="F200" s="4"/>
      <c r="G200" s="4"/>
      <c r="H200" s="4"/>
      <c r="I200" s="4">
        <f aca="true" t="shared" si="78" ref="I200:N200">I188+I196</f>
        <v>897</v>
      </c>
      <c r="J200" s="4">
        <f t="shared" si="78"/>
        <v>953.139</v>
      </c>
      <c r="K200" s="4">
        <f t="shared" si="78"/>
        <v>1039.478</v>
      </c>
      <c r="L200" s="4">
        <f t="shared" si="78"/>
        <v>1132.642</v>
      </c>
      <c r="M200" s="4">
        <f t="shared" si="78"/>
        <v>1205.79</v>
      </c>
      <c r="N200" s="4">
        <f t="shared" si="78"/>
        <v>1297.866</v>
      </c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</row>
    <row r="201" spans="1:37" ht="12.75">
      <c r="A201" s="1" t="s">
        <v>15</v>
      </c>
      <c r="B201" s="4"/>
      <c r="C201" s="4"/>
      <c r="D201" s="4"/>
      <c r="E201" s="4"/>
      <c r="F201" s="4"/>
      <c r="G201" s="4"/>
      <c r="H201" s="4"/>
      <c r="I201" s="4">
        <f aca="true" t="shared" si="79" ref="I201:N201">I192+I197</f>
        <v>442</v>
      </c>
      <c r="J201" s="4">
        <f t="shared" si="79"/>
        <v>490.5</v>
      </c>
      <c r="K201" s="4">
        <f t="shared" si="79"/>
        <v>510.5</v>
      </c>
      <c r="L201" s="4">
        <f t="shared" si="79"/>
        <v>534.9</v>
      </c>
      <c r="M201" s="4">
        <f t="shared" si="79"/>
        <v>574.6</v>
      </c>
      <c r="N201" s="4">
        <f t="shared" si="79"/>
        <v>617.8</v>
      </c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  <c r="AK201" s="89"/>
    </row>
    <row r="202" spans="1:37" ht="12.75">
      <c r="A202" s="25" t="s">
        <v>126</v>
      </c>
      <c r="B202" s="4"/>
      <c r="C202" s="4"/>
      <c r="D202" s="4"/>
      <c r="E202" s="4"/>
      <c r="F202" s="4"/>
      <c r="G202" s="4"/>
      <c r="H202" s="4"/>
      <c r="I202" s="4">
        <f aca="true" t="shared" si="80" ref="I202:N202">I200-I201</f>
        <v>455</v>
      </c>
      <c r="J202" s="4">
        <f t="shared" si="80"/>
        <v>462.639</v>
      </c>
      <c r="K202" s="4">
        <f t="shared" si="80"/>
        <v>528.9780000000001</v>
      </c>
      <c r="L202" s="4">
        <f t="shared" si="80"/>
        <v>597.7420000000001</v>
      </c>
      <c r="M202" s="4">
        <f t="shared" si="80"/>
        <v>631.1899999999999</v>
      </c>
      <c r="N202" s="4">
        <f t="shared" si="80"/>
        <v>680.066</v>
      </c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  <c r="AK202" s="89"/>
    </row>
    <row r="203" spans="1:37" ht="12.75">
      <c r="A203" s="2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</row>
    <row r="204" spans="1:37" ht="12.75">
      <c r="A204" s="18" t="s">
        <v>16</v>
      </c>
      <c r="B204" s="4"/>
      <c r="C204" s="4"/>
      <c r="D204" s="4"/>
      <c r="E204" s="4"/>
      <c r="F204" s="4"/>
      <c r="G204" s="4"/>
      <c r="H204" s="4"/>
      <c r="I204" s="4">
        <f aca="true" t="shared" si="81" ref="I204:N209">I4</f>
        <v>909.303</v>
      </c>
      <c r="J204" s="4">
        <f t="shared" si="81"/>
        <v>991.19</v>
      </c>
      <c r="K204" s="4">
        <f t="shared" si="81"/>
        <v>1032.094</v>
      </c>
      <c r="L204" s="4">
        <f t="shared" si="81"/>
        <v>1055.093</v>
      </c>
      <c r="M204" s="4">
        <f t="shared" si="81"/>
        <v>1091.328</v>
      </c>
      <c r="N204" s="4">
        <f t="shared" si="81"/>
        <v>1154.471</v>
      </c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  <c r="AK204" s="89"/>
    </row>
    <row r="205" spans="1:37" ht="12.75">
      <c r="A205" s="1" t="s">
        <v>17</v>
      </c>
      <c r="B205" s="4"/>
      <c r="C205" s="4"/>
      <c r="D205" s="4"/>
      <c r="E205" s="4"/>
      <c r="F205" s="4"/>
      <c r="G205" s="4"/>
      <c r="H205" s="4"/>
      <c r="I205" s="4">
        <f t="shared" si="81"/>
        <v>1064.481</v>
      </c>
      <c r="J205" s="4">
        <f t="shared" si="81"/>
        <v>1143.829</v>
      </c>
      <c r="K205" s="4">
        <f t="shared" si="81"/>
        <v>1253.13</v>
      </c>
      <c r="L205" s="4">
        <f t="shared" si="81"/>
        <v>1324.331</v>
      </c>
      <c r="M205" s="4">
        <f t="shared" si="81"/>
        <v>1381.649</v>
      </c>
      <c r="N205" s="4">
        <f t="shared" si="81"/>
        <v>1409.522</v>
      </c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  <c r="AK205" s="89"/>
    </row>
    <row r="206" spans="1:37" ht="12.75">
      <c r="A206" s="1" t="s">
        <v>18</v>
      </c>
      <c r="B206" s="4"/>
      <c r="C206" s="4"/>
      <c r="D206" s="4"/>
      <c r="E206" s="4"/>
      <c r="F206" s="4"/>
      <c r="G206" s="4"/>
      <c r="H206" s="4"/>
      <c r="I206" s="4">
        <f t="shared" si="81"/>
        <v>464.438</v>
      </c>
      <c r="J206" s="4">
        <f t="shared" si="81"/>
        <v>488.832</v>
      </c>
      <c r="K206" s="4">
        <f t="shared" si="81"/>
        <v>500.572</v>
      </c>
      <c r="L206" s="4">
        <f t="shared" si="81"/>
        <v>533.328</v>
      </c>
      <c r="M206" s="4">
        <f t="shared" si="81"/>
        <v>533.829</v>
      </c>
      <c r="N206" s="4">
        <f t="shared" si="81"/>
        <v>539.412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</row>
    <row r="207" spans="1:37" ht="12.75">
      <c r="A207" s="1" t="s">
        <v>19</v>
      </c>
      <c r="B207" s="4"/>
      <c r="C207" s="4"/>
      <c r="D207" s="4"/>
      <c r="E207" s="4"/>
      <c r="F207" s="4"/>
      <c r="G207" s="4"/>
      <c r="H207" s="4"/>
      <c r="I207" s="4">
        <f t="shared" si="81"/>
        <v>151.803</v>
      </c>
      <c r="J207" s="4">
        <f t="shared" si="81"/>
        <v>168.981</v>
      </c>
      <c r="K207" s="4">
        <f t="shared" si="81"/>
        <v>184.347</v>
      </c>
      <c r="L207" s="4">
        <f t="shared" si="81"/>
        <v>194.448</v>
      </c>
      <c r="M207" s="4">
        <f t="shared" si="81"/>
        <v>199.344</v>
      </c>
      <c r="N207" s="4">
        <f t="shared" si="81"/>
        <v>198.713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89"/>
      <c r="AB207" s="89"/>
      <c r="AC207" s="89"/>
      <c r="AD207" s="89"/>
      <c r="AE207" s="89"/>
      <c r="AF207" s="89"/>
      <c r="AG207" s="89"/>
      <c r="AH207" s="89"/>
      <c r="AI207" s="89"/>
      <c r="AJ207" s="89"/>
      <c r="AK207" s="89"/>
    </row>
    <row r="208" spans="1:37" ht="12.75">
      <c r="A208" s="1" t="s">
        <v>108</v>
      </c>
      <c r="B208" s="4"/>
      <c r="C208" s="4"/>
      <c r="D208" s="4"/>
      <c r="E208" s="4"/>
      <c r="F208" s="4"/>
      <c r="G208" s="4"/>
      <c r="H208" s="4"/>
      <c r="I208" s="4">
        <f t="shared" si="81"/>
        <v>448.24</v>
      </c>
      <c r="J208" s="4">
        <f t="shared" si="81"/>
        <v>486.017</v>
      </c>
      <c r="K208" s="4">
        <f t="shared" si="81"/>
        <v>568.197</v>
      </c>
      <c r="L208" s="4">
        <f t="shared" si="81"/>
        <v>596.534</v>
      </c>
      <c r="M208" s="4">
        <f t="shared" si="81"/>
        <v>648.441</v>
      </c>
      <c r="N208" s="4">
        <f t="shared" si="81"/>
        <v>671.361</v>
      </c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89"/>
      <c r="AB208" s="89"/>
      <c r="AC208" s="89"/>
      <c r="AD208" s="89"/>
      <c r="AE208" s="89"/>
      <c r="AF208" s="89"/>
      <c r="AG208" s="89"/>
      <c r="AH208" s="89"/>
      <c r="AI208" s="89"/>
      <c r="AJ208" s="89"/>
      <c r="AK208" s="89"/>
    </row>
    <row r="209" spans="1:37" ht="12.75">
      <c r="A209" s="18" t="s">
        <v>20</v>
      </c>
      <c r="B209" s="4"/>
      <c r="C209" s="4"/>
      <c r="D209" s="4"/>
      <c r="E209" s="4"/>
      <c r="F209" s="4"/>
      <c r="G209" s="4"/>
      <c r="H209" s="4"/>
      <c r="I209" s="4">
        <f t="shared" si="81"/>
        <v>-155.178</v>
      </c>
      <c r="J209" s="4">
        <f t="shared" si="81"/>
        <v>-152.623</v>
      </c>
      <c r="K209" s="4">
        <f t="shared" si="81"/>
        <v>-221.147</v>
      </c>
      <c r="L209" s="4">
        <f t="shared" si="81"/>
        <v>-269.269</v>
      </c>
      <c r="M209" s="4">
        <f t="shared" si="81"/>
        <v>-290.334</v>
      </c>
      <c r="N209" s="4">
        <f t="shared" si="81"/>
        <v>-255.085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</row>
    <row r="210" spans="1:37" ht="12.75">
      <c r="A210" s="24" t="s">
        <v>127</v>
      </c>
      <c r="B210" s="4"/>
      <c r="C210" s="4"/>
      <c r="D210" s="4"/>
      <c r="E210" s="4"/>
      <c r="F210" s="4"/>
      <c r="G210" s="4"/>
      <c r="H210" s="4"/>
      <c r="I210" s="4">
        <f aca="true" t="shared" si="82" ref="I210:N210">I11</f>
        <v>461.063</v>
      </c>
      <c r="J210" s="4">
        <f t="shared" si="82"/>
        <v>505.17300000000006</v>
      </c>
      <c r="K210" s="4">
        <f t="shared" si="82"/>
        <v>463.89700000000005</v>
      </c>
      <c r="L210" s="4">
        <f t="shared" si="82"/>
        <v>458.5590000000001</v>
      </c>
      <c r="M210" s="4">
        <f t="shared" si="82"/>
        <v>442.88699999999994</v>
      </c>
      <c r="N210" s="4">
        <f t="shared" si="82"/>
        <v>483.11</v>
      </c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89"/>
      <c r="AB210" s="89"/>
      <c r="AC210" s="89"/>
      <c r="AD210" s="89"/>
      <c r="AE210" s="89"/>
      <c r="AF210" s="89"/>
      <c r="AG210" s="89"/>
      <c r="AH210" s="89"/>
      <c r="AI210" s="89"/>
      <c r="AJ210" s="89"/>
      <c r="AK210" s="89"/>
    </row>
    <row r="211" spans="1:37" ht="12.75">
      <c r="A211" s="1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  <c r="AK211" s="89"/>
    </row>
    <row r="212" spans="1:37" ht="12.75">
      <c r="A212" s="24" t="s">
        <v>103</v>
      </c>
      <c r="B212" s="4"/>
      <c r="C212" s="4"/>
      <c r="D212" s="4"/>
      <c r="E212" s="4"/>
      <c r="F212" s="4"/>
      <c r="G212" s="4"/>
      <c r="H212" s="4"/>
      <c r="I212" s="4">
        <f aca="true" t="shared" si="83" ref="I212:N212">I204-I200</f>
        <v>12.302999999999997</v>
      </c>
      <c r="J212" s="4">
        <f t="shared" si="83"/>
        <v>38.051000000000045</v>
      </c>
      <c r="K212" s="4">
        <f t="shared" si="83"/>
        <v>-7.3840000000000146</v>
      </c>
      <c r="L212" s="4">
        <f t="shared" si="83"/>
        <v>-77.54899999999998</v>
      </c>
      <c r="M212" s="4">
        <f t="shared" si="83"/>
        <v>-114.46199999999999</v>
      </c>
      <c r="N212" s="4">
        <f t="shared" si="83"/>
        <v>-143.39499999999998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  <c r="AK212" s="89"/>
    </row>
    <row r="213" spans="1:37" ht="12.75">
      <c r="A213" s="25" t="s">
        <v>115</v>
      </c>
      <c r="B213" s="4"/>
      <c r="C213" s="4"/>
      <c r="D213" s="4"/>
      <c r="E213" s="4"/>
      <c r="F213" s="4"/>
      <c r="G213" s="4"/>
      <c r="H213" s="4"/>
      <c r="I213" s="4">
        <f aca="true" t="shared" si="84" ref="I213:N213">I208-I201</f>
        <v>6.240000000000009</v>
      </c>
      <c r="J213" s="4">
        <f t="shared" si="84"/>
        <v>-4.483000000000004</v>
      </c>
      <c r="K213" s="4">
        <f t="shared" si="84"/>
        <v>57.697</v>
      </c>
      <c r="L213" s="4">
        <f t="shared" si="84"/>
        <v>61.634000000000015</v>
      </c>
      <c r="M213" s="4">
        <f t="shared" si="84"/>
        <v>73.84100000000001</v>
      </c>
      <c r="N213" s="4">
        <f t="shared" si="84"/>
        <v>53.561000000000035</v>
      </c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</row>
    <row r="214" spans="1:37" ht="12.75">
      <c r="A214" s="25" t="s">
        <v>128</v>
      </c>
      <c r="B214" s="4"/>
      <c r="C214" s="4"/>
      <c r="D214" s="4"/>
      <c r="E214" s="4"/>
      <c r="F214" s="4"/>
      <c r="G214" s="4"/>
      <c r="H214" s="4"/>
      <c r="I214" s="4">
        <f aca="true" t="shared" si="85" ref="I214:N214">I212-I213</f>
        <v>6.062999999999988</v>
      </c>
      <c r="J214" s="4">
        <f t="shared" si="85"/>
        <v>42.53400000000005</v>
      </c>
      <c r="K214" s="4">
        <f t="shared" si="85"/>
        <v>-65.08100000000002</v>
      </c>
      <c r="L214" s="4">
        <f t="shared" si="85"/>
        <v>-139.183</v>
      </c>
      <c r="M214" s="4">
        <f t="shared" si="85"/>
        <v>-188.303</v>
      </c>
      <c r="N214" s="4">
        <f t="shared" si="85"/>
        <v>-196.95600000000002</v>
      </c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  <c r="AK214" s="89"/>
    </row>
    <row r="215" spans="1:37" ht="12.75">
      <c r="A215" s="2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  <c r="AK215" s="89"/>
    </row>
    <row r="216" spans="1:37" ht="12.75">
      <c r="A216" s="11" t="s">
        <v>39</v>
      </c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</row>
    <row r="217" spans="1:37" ht="12.75">
      <c r="A217" s="18" t="s">
        <v>40</v>
      </c>
      <c r="B217" s="4"/>
      <c r="C217" s="4"/>
      <c r="D217" s="4"/>
      <c r="E217" s="4"/>
      <c r="F217" s="4"/>
      <c r="G217" s="4"/>
      <c r="H217" s="4"/>
      <c r="I217" s="4"/>
      <c r="J217" s="4">
        <v>983</v>
      </c>
      <c r="K217" s="4">
        <v>1069</v>
      </c>
      <c r="L217" s="4">
        <v>1140</v>
      </c>
      <c r="M217" s="4">
        <v>1209</v>
      </c>
      <c r="N217" s="4">
        <v>1280</v>
      </c>
      <c r="O217" s="4">
        <v>1359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</row>
    <row r="218" spans="1:37" ht="12.75">
      <c r="A218" s="1" t="s">
        <v>41</v>
      </c>
      <c r="B218" s="4"/>
      <c r="C218" s="4"/>
      <c r="D218" s="4"/>
      <c r="E218" s="4"/>
      <c r="F218" s="4"/>
      <c r="G218" s="4"/>
      <c r="H218" s="4"/>
      <c r="I218" s="4"/>
      <c r="J218" s="4">
        <v>1138</v>
      </c>
      <c r="K218" s="4">
        <v>1209</v>
      </c>
      <c r="L218" s="4">
        <v>1280</v>
      </c>
      <c r="M218" s="4">
        <v>1344</v>
      </c>
      <c r="N218" s="4">
        <v>1410</v>
      </c>
      <c r="O218" s="4">
        <v>1480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  <c r="AK218" s="89"/>
    </row>
    <row r="219" spans="1:37" ht="12.75">
      <c r="A219" s="1" t="s">
        <v>10</v>
      </c>
      <c r="B219" s="4"/>
      <c r="C219" s="4"/>
      <c r="D219" s="4"/>
      <c r="E219" s="4"/>
      <c r="F219" s="4"/>
      <c r="G219" s="4"/>
      <c r="H219" s="4"/>
      <c r="I219" s="4"/>
      <c r="J219" s="4">
        <v>486</v>
      </c>
      <c r="K219" s="4">
        <v>511</v>
      </c>
      <c r="L219" s="4">
        <v>527</v>
      </c>
      <c r="M219" s="4">
        <v>548</v>
      </c>
      <c r="N219" s="4">
        <v>567</v>
      </c>
      <c r="O219" s="4">
        <v>589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</row>
    <row r="220" spans="1:37" ht="12.75">
      <c r="A220" s="1" t="s">
        <v>11</v>
      </c>
      <c r="B220" s="4"/>
      <c r="C220" s="4"/>
      <c r="D220" s="4"/>
      <c r="E220" s="4"/>
      <c r="F220" s="4"/>
      <c r="G220" s="4"/>
      <c r="H220" s="4"/>
      <c r="I220" s="4"/>
      <c r="J220" s="4">
        <v>169</v>
      </c>
      <c r="K220" s="4">
        <v>182</v>
      </c>
      <c r="L220" s="4">
        <v>192</v>
      </c>
      <c r="M220" s="4">
        <v>198</v>
      </c>
      <c r="N220" s="4">
        <v>203</v>
      </c>
      <c r="O220" s="4">
        <v>206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89"/>
      <c r="AB220" s="89"/>
      <c r="AC220" s="89"/>
      <c r="AD220" s="89"/>
      <c r="AE220" s="89"/>
      <c r="AF220" s="89"/>
      <c r="AG220" s="89"/>
      <c r="AH220" s="89"/>
      <c r="AI220" s="89"/>
      <c r="AJ220" s="89"/>
      <c r="AK220" s="89"/>
    </row>
    <row r="221" spans="1:37" ht="12.75">
      <c r="A221" s="1" t="s">
        <v>12</v>
      </c>
      <c r="B221" s="4"/>
      <c r="C221" s="4"/>
      <c r="D221" s="4"/>
      <c r="E221" s="4"/>
      <c r="F221" s="4"/>
      <c r="G221" s="4"/>
      <c r="H221" s="4"/>
      <c r="I221" s="4"/>
      <c r="J221" s="4">
        <f aca="true" t="shared" si="86" ref="J221:O221">J218-J219-J220</f>
        <v>483</v>
      </c>
      <c r="K221" s="4">
        <f t="shared" si="86"/>
        <v>516</v>
      </c>
      <c r="L221" s="4">
        <f t="shared" si="86"/>
        <v>561</v>
      </c>
      <c r="M221" s="4">
        <f t="shared" si="86"/>
        <v>598</v>
      </c>
      <c r="N221" s="4">
        <f t="shared" si="86"/>
        <v>640</v>
      </c>
      <c r="O221" s="4">
        <f t="shared" si="86"/>
        <v>685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89"/>
      <c r="AB221" s="89"/>
      <c r="AC221" s="89"/>
      <c r="AD221" s="89"/>
      <c r="AE221" s="89"/>
      <c r="AF221" s="89"/>
      <c r="AG221" s="89"/>
      <c r="AH221" s="89"/>
      <c r="AI221" s="89"/>
      <c r="AJ221" s="89"/>
      <c r="AK221" s="89"/>
    </row>
    <row r="222" spans="1:37" ht="12.75">
      <c r="A222" s="1" t="s">
        <v>13</v>
      </c>
      <c r="B222" s="4"/>
      <c r="C222" s="4"/>
      <c r="D222" s="4"/>
      <c r="E222" s="4"/>
      <c r="F222" s="4"/>
      <c r="G222" s="4"/>
      <c r="H222" s="4"/>
      <c r="I222" s="4"/>
      <c r="J222" s="4">
        <f aca="true" t="shared" si="87" ref="J222:O222">J217-J218</f>
        <v>-155</v>
      </c>
      <c r="K222" s="4">
        <f t="shared" si="87"/>
        <v>-140</v>
      </c>
      <c r="L222" s="4">
        <f t="shared" si="87"/>
        <v>-140</v>
      </c>
      <c r="M222" s="4">
        <f t="shared" si="87"/>
        <v>-135</v>
      </c>
      <c r="N222" s="4">
        <f t="shared" si="87"/>
        <v>-130</v>
      </c>
      <c r="O222" s="4">
        <f t="shared" si="87"/>
        <v>-121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</row>
    <row r="223" spans="1:37" ht="12.75">
      <c r="A223" s="25" t="s">
        <v>125</v>
      </c>
      <c r="B223" s="4"/>
      <c r="C223" s="4"/>
      <c r="D223" s="4"/>
      <c r="E223" s="4"/>
      <c r="F223" s="4"/>
      <c r="G223" s="4"/>
      <c r="H223" s="4"/>
      <c r="I223" s="4"/>
      <c r="J223" s="4">
        <f aca="true" t="shared" si="88" ref="J223:O223">J217-J221</f>
        <v>500</v>
      </c>
      <c r="K223" s="4">
        <f t="shared" si="88"/>
        <v>553</v>
      </c>
      <c r="L223" s="4">
        <f t="shared" si="88"/>
        <v>579</v>
      </c>
      <c r="M223" s="4">
        <f t="shared" si="88"/>
        <v>611</v>
      </c>
      <c r="N223" s="4">
        <f t="shared" si="88"/>
        <v>640</v>
      </c>
      <c r="O223" s="4">
        <f t="shared" si="88"/>
        <v>674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  <c r="AK223" s="89"/>
    </row>
    <row r="224" spans="1:37" ht="12.7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89"/>
      <c r="AB224" s="89"/>
      <c r="AC224" s="89"/>
      <c r="AD224" s="89"/>
      <c r="AE224" s="89"/>
      <c r="AF224" s="89"/>
      <c r="AG224" s="89"/>
      <c r="AH224" s="89"/>
      <c r="AI224" s="89"/>
      <c r="AJ224" s="89"/>
      <c r="AK224" s="89"/>
    </row>
    <row r="225" spans="1:37" ht="12.75">
      <c r="A225" s="24" t="s">
        <v>131</v>
      </c>
      <c r="B225" s="4"/>
      <c r="C225" s="4"/>
      <c r="D225" s="4"/>
      <c r="E225" s="4"/>
      <c r="F225" s="4"/>
      <c r="G225" s="4"/>
      <c r="H225" s="4"/>
      <c r="I225" s="4"/>
      <c r="J225" s="4">
        <f>'Revenue Legislation'!J45</f>
        <v>0.455</v>
      </c>
      <c r="K225" s="4">
        <f>'Revenue Legislation'!K45</f>
        <v>-0.691</v>
      </c>
      <c r="L225" s="4">
        <f>'Revenue Legislation'!L45</f>
        <v>15.381</v>
      </c>
      <c r="M225" s="4">
        <f>'Revenue Legislation'!M45</f>
        <v>19.16900000000001</v>
      </c>
      <c r="N225" s="4">
        <f>'Revenue Legislation'!N45</f>
        <v>29.571999999999996</v>
      </c>
      <c r="O225" s="4">
        <f>'Revenue Legislation'!O45</f>
        <v>61.729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  <c r="AK225" s="89"/>
    </row>
    <row r="226" spans="1:37" ht="12.75">
      <c r="A226" s="25" t="s">
        <v>129</v>
      </c>
      <c r="B226" s="4"/>
      <c r="C226" s="4"/>
      <c r="D226" s="4"/>
      <c r="E226" s="4"/>
      <c r="F226" s="4"/>
      <c r="G226" s="4"/>
      <c r="H226" s="4"/>
      <c r="I226" s="4"/>
      <c r="J226" s="4">
        <f>'Mandatory Outlay Legislation'!J43</f>
        <v>14.1</v>
      </c>
      <c r="K226" s="4">
        <f>'Mandatory Outlay Legislation'!K43</f>
        <v>-6.1</v>
      </c>
      <c r="L226" s="4">
        <f>'Mandatory Outlay Legislation'!L43</f>
        <v>-19.3</v>
      </c>
      <c r="M226" s="4">
        <f>'Mandatory Outlay Legislation'!M43</f>
        <v>-17.3</v>
      </c>
      <c r="N226" s="4">
        <f>'Mandatory Outlay Legislation'!N43</f>
        <v>-15.8</v>
      </c>
      <c r="O226" s="4">
        <f>'Mandatory Outlay Legislation'!O43</f>
        <v>-35.1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  <c r="AK226" s="89"/>
    </row>
    <row r="227" spans="1:37" ht="12.75">
      <c r="A227" s="25" t="s">
        <v>130</v>
      </c>
      <c r="B227" s="4"/>
      <c r="C227" s="4"/>
      <c r="D227" s="4"/>
      <c r="E227" s="4"/>
      <c r="F227" s="4"/>
      <c r="G227" s="4"/>
      <c r="H227" s="4"/>
      <c r="I227" s="4"/>
      <c r="J227" s="4">
        <f aca="true" t="shared" si="89" ref="J227:O227">J225-J226</f>
        <v>-13.645</v>
      </c>
      <c r="K227" s="4">
        <f t="shared" si="89"/>
        <v>5.409</v>
      </c>
      <c r="L227" s="4">
        <f t="shared" si="89"/>
        <v>34.681</v>
      </c>
      <c r="M227" s="4">
        <f t="shared" si="89"/>
        <v>36.46900000000001</v>
      </c>
      <c r="N227" s="4">
        <f t="shared" si="89"/>
        <v>45.372</v>
      </c>
      <c r="O227" s="4">
        <f t="shared" si="89"/>
        <v>96.82900000000001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</row>
    <row r="228" spans="1:37" ht="12.7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  <c r="AK228" s="89"/>
    </row>
    <row r="229" spans="1:37" ht="12.75">
      <c r="A229" s="18" t="s">
        <v>14</v>
      </c>
      <c r="B229" s="4"/>
      <c r="C229" s="4"/>
      <c r="D229" s="4"/>
      <c r="E229" s="4"/>
      <c r="F229" s="4"/>
      <c r="G229" s="4"/>
      <c r="H229" s="4"/>
      <c r="I229" s="4"/>
      <c r="J229" s="4">
        <f aca="true" t="shared" si="90" ref="J229:O229">J217+J225</f>
        <v>983.455</v>
      </c>
      <c r="K229" s="4">
        <f t="shared" si="90"/>
        <v>1068.309</v>
      </c>
      <c r="L229" s="4">
        <f t="shared" si="90"/>
        <v>1155.381</v>
      </c>
      <c r="M229" s="4">
        <f t="shared" si="90"/>
        <v>1228.169</v>
      </c>
      <c r="N229" s="4">
        <f t="shared" si="90"/>
        <v>1309.572</v>
      </c>
      <c r="O229" s="4">
        <f t="shared" si="90"/>
        <v>1420.729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  <c r="AK229" s="89"/>
    </row>
    <row r="230" spans="1:37" ht="12.75">
      <c r="A230" s="1" t="s">
        <v>15</v>
      </c>
      <c r="B230" s="4"/>
      <c r="C230" s="4"/>
      <c r="D230" s="4"/>
      <c r="E230" s="4"/>
      <c r="F230" s="4"/>
      <c r="G230" s="4"/>
      <c r="H230" s="4"/>
      <c r="I230" s="4"/>
      <c r="J230" s="4">
        <f aca="true" t="shared" si="91" ref="J230:O230">J221+J226</f>
        <v>497.1</v>
      </c>
      <c r="K230" s="4">
        <f t="shared" si="91"/>
        <v>509.9</v>
      </c>
      <c r="L230" s="4">
        <f t="shared" si="91"/>
        <v>541.7</v>
      </c>
      <c r="M230" s="4">
        <f t="shared" si="91"/>
        <v>580.7</v>
      </c>
      <c r="N230" s="4">
        <f t="shared" si="91"/>
        <v>624.2</v>
      </c>
      <c r="O230" s="4">
        <f t="shared" si="91"/>
        <v>649.9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  <c r="AK230" s="89"/>
    </row>
    <row r="231" spans="1:37" ht="12.75">
      <c r="A231" s="25" t="s">
        <v>126</v>
      </c>
      <c r="B231" s="4"/>
      <c r="C231" s="4"/>
      <c r="D231" s="4"/>
      <c r="E231" s="4"/>
      <c r="F231" s="4"/>
      <c r="G231" s="4"/>
      <c r="H231" s="4"/>
      <c r="I231" s="4"/>
      <c r="J231" s="4">
        <f aca="true" t="shared" si="92" ref="J231:O231">J229-J230</f>
        <v>486.355</v>
      </c>
      <c r="K231" s="4">
        <f t="shared" si="92"/>
        <v>558.409</v>
      </c>
      <c r="L231" s="4">
        <f t="shared" si="92"/>
        <v>613.681</v>
      </c>
      <c r="M231" s="4">
        <f t="shared" si="92"/>
        <v>647.469</v>
      </c>
      <c r="N231" s="4">
        <f t="shared" si="92"/>
        <v>685.3719999999998</v>
      </c>
      <c r="O231" s="4">
        <f t="shared" si="92"/>
        <v>770.8290000000001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  <c r="AK231" s="89"/>
    </row>
    <row r="232" spans="1:37" ht="12.75">
      <c r="A232" s="2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</row>
    <row r="233" spans="1:37" ht="12.75">
      <c r="A233" s="18" t="s">
        <v>16</v>
      </c>
      <c r="B233" s="4"/>
      <c r="C233" s="4"/>
      <c r="D233" s="4"/>
      <c r="E233" s="4"/>
      <c r="F233" s="4"/>
      <c r="G233" s="4"/>
      <c r="H233" s="4"/>
      <c r="I233" s="4"/>
      <c r="J233" s="4">
        <f aca="true" t="shared" si="93" ref="J233:O238">J4</f>
        <v>991.19</v>
      </c>
      <c r="K233" s="4">
        <f t="shared" si="93"/>
        <v>1032.094</v>
      </c>
      <c r="L233" s="4">
        <f t="shared" si="93"/>
        <v>1055.093</v>
      </c>
      <c r="M233" s="4">
        <f t="shared" si="93"/>
        <v>1091.328</v>
      </c>
      <c r="N233" s="4">
        <f t="shared" si="93"/>
        <v>1154.471</v>
      </c>
      <c r="O233" s="4">
        <f t="shared" si="93"/>
        <v>1258.721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89"/>
      <c r="AB233" s="89"/>
      <c r="AC233" s="89"/>
      <c r="AD233" s="89"/>
      <c r="AE233" s="89"/>
      <c r="AF233" s="89"/>
      <c r="AG233" s="89"/>
      <c r="AH233" s="89"/>
      <c r="AI233" s="89"/>
      <c r="AJ233" s="89"/>
      <c r="AK233" s="89"/>
    </row>
    <row r="234" spans="1:37" ht="12.75">
      <c r="A234" s="1" t="s">
        <v>17</v>
      </c>
      <c r="B234" s="4"/>
      <c r="C234" s="4"/>
      <c r="D234" s="4"/>
      <c r="E234" s="4"/>
      <c r="F234" s="4"/>
      <c r="G234" s="4"/>
      <c r="H234" s="4"/>
      <c r="I234" s="4"/>
      <c r="J234" s="4">
        <f t="shared" si="93"/>
        <v>1143.829</v>
      </c>
      <c r="K234" s="4">
        <f t="shared" si="93"/>
        <v>1253.13</v>
      </c>
      <c r="L234" s="4">
        <f t="shared" si="93"/>
        <v>1324.331</v>
      </c>
      <c r="M234" s="4">
        <f t="shared" si="93"/>
        <v>1381.649</v>
      </c>
      <c r="N234" s="4">
        <f t="shared" si="93"/>
        <v>1409.522</v>
      </c>
      <c r="O234" s="4">
        <f t="shared" si="93"/>
        <v>1461.907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89"/>
      <c r="AB234" s="89"/>
      <c r="AC234" s="89"/>
      <c r="AD234" s="89"/>
      <c r="AE234" s="89"/>
      <c r="AF234" s="89"/>
      <c r="AG234" s="89"/>
      <c r="AH234" s="89"/>
      <c r="AI234" s="89"/>
      <c r="AJ234" s="89"/>
      <c r="AK234" s="89"/>
    </row>
    <row r="235" spans="1:37" ht="12.75">
      <c r="A235" s="1" t="s">
        <v>18</v>
      </c>
      <c r="B235" s="4"/>
      <c r="C235" s="4"/>
      <c r="D235" s="4"/>
      <c r="E235" s="4"/>
      <c r="F235" s="4"/>
      <c r="G235" s="4"/>
      <c r="H235" s="4"/>
      <c r="I235" s="4"/>
      <c r="J235" s="4">
        <f t="shared" si="93"/>
        <v>488.832</v>
      </c>
      <c r="K235" s="4">
        <f t="shared" si="93"/>
        <v>500.572</v>
      </c>
      <c r="L235" s="4">
        <f t="shared" si="93"/>
        <v>533.328</v>
      </c>
      <c r="M235" s="4">
        <f t="shared" si="93"/>
        <v>533.829</v>
      </c>
      <c r="N235" s="4">
        <f t="shared" si="93"/>
        <v>539.412</v>
      </c>
      <c r="O235" s="4">
        <f t="shared" si="93"/>
        <v>541.41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</row>
    <row r="236" spans="1:37" ht="12.75">
      <c r="A236" s="1" t="s">
        <v>19</v>
      </c>
      <c r="B236" s="4"/>
      <c r="C236" s="4"/>
      <c r="D236" s="4"/>
      <c r="E236" s="4"/>
      <c r="F236" s="4"/>
      <c r="G236" s="4"/>
      <c r="H236" s="4"/>
      <c r="I236" s="4"/>
      <c r="J236" s="4">
        <f t="shared" si="93"/>
        <v>168.981</v>
      </c>
      <c r="K236" s="4">
        <f t="shared" si="93"/>
        <v>184.347</v>
      </c>
      <c r="L236" s="4">
        <f t="shared" si="93"/>
        <v>194.448</v>
      </c>
      <c r="M236" s="4">
        <f t="shared" si="93"/>
        <v>199.344</v>
      </c>
      <c r="N236" s="4">
        <f t="shared" si="93"/>
        <v>198.713</v>
      </c>
      <c r="O236" s="4">
        <f t="shared" si="93"/>
        <v>202.932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  <c r="AK236" s="89"/>
    </row>
    <row r="237" spans="1:37" ht="12.75">
      <c r="A237" s="1" t="s">
        <v>108</v>
      </c>
      <c r="B237" s="4"/>
      <c r="C237" s="4"/>
      <c r="D237" s="4"/>
      <c r="E237" s="4"/>
      <c r="F237" s="4"/>
      <c r="G237" s="4"/>
      <c r="H237" s="4"/>
      <c r="I237" s="4"/>
      <c r="J237" s="4">
        <f t="shared" si="93"/>
        <v>486.017</v>
      </c>
      <c r="K237" s="4">
        <f t="shared" si="93"/>
        <v>568.197</v>
      </c>
      <c r="L237" s="4">
        <f t="shared" si="93"/>
        <v>596.534</v>
      </c>
      <c r="M237" s="4">
        <f t="shared" si="93"/>
        <v>648.441</v>
      </c>
      <c r="N237" s="4">
        <f t="shared" si="93"/>
        <v>671.361</v>
      </c>
      <c r="O237" s="4">
        <f t="shared" si="93"/>
        <v>717.513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</row>
    <row r="238" spans="1:37" ht="12.75">
      <c r="A238" s="18" t="s">
        <v>20</v>
      </c>
      <c r="B238" s="4"/>
      <c r="C238" s="4"/>
      <c r="D238" s="4"/>
      <c r="E238" s="4"/>
      <c r="F238" s="4"/>
      <c r="G238" s="4"/>
      <c r="H238" s="4"/>
      <c r="I238" s="4"/>
      <c r="J238" s="4">
        <f t="shared" si="93"/>
        <v>-152.623</v>
      </c>
      <c r="K238" s="4">
        <f t="shared" si="93"/>
        <v>-221.147</v>
      </c>
      <c r="L238" s="4">
        <f t="shared" si="93"/>
        <v>-269.269</v>
      </c>
      <c r="M238" s="4">
        <f t="shared" si="93"/>
        <v>-290.334</v>
      </c>
      <c r="N238" s="4">
        <f t="shared" si="93"/>
        <v>-255.085</v>
      </c>
      <c r="O238" s="4">
        <f t="shared" si="93"/>
        <v>-203.228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</row>
    <row r="239" spans="1:37" ht="12.75">
      <c r="A239" s="24" t="s">
        <v>127</v>
      </c>
      <c r="B239" s="4"/>
      <c r="C239" s="4"/>
      <c r="D239" s="4"/>
      <c r="E239" s="4"/>
      <c r="F239" s="4"/>
      <c r="G239" s="4"/>
      <c r="H239" s="4"/>
      <c r="I239" s="4"/>
      <c r="J239" s="4">
        <f aca="true" t="shared" si="94" ref="J239:O239">J11</f>
        <v>505.17300000000006</v>
      </c>
      <c r="K239" s="4">
        <f t="shared" si="94"/>
        <v>463.89700000000005</v>
      </c>
      <c r="L239" s="4">
        <f t="shared" si="94"/>
        <v>458.5590000000001</v>
      </c>
      <c r="M239" s="4">
        <f t="shared" si="94"/>
        <v>442.88699999999994</v>
      </c>
      <c r="N239" s="4">
        <f t="shared" si="94"/>
        <v>483.11</v>
      </c>
      <c r="O239" s="4">
        <f t="shared" si="94"/>
        <v>541.208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</row>
    <row r="240" spans="1:37" ht="12.75">
      <c r="A240" s="18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</row>
    <row r="241" spans="1:37" ht="12.75">
      <c r="A241" s="24" t="s">
        <v>103</v>
      </c>
      <c r="B241" s="4"/>
      <c r="C241" s="4"/>
      <c r="D241" s="4"/>
      <c r="E241" s="4"/>
      <c r="F241" s="4"/>
      <c r="G241" s="4"/>
      <c r="H241" s="4"/>
      <c r="I241" s="4"/>
      <c r="J241" s="4">
        <f aca="true" t="shared" si="95" ref="J241:O241">J233-J229</f>
        <v>7.735000000000014</v>
      </c>
      <c r="K241" s="4">
        <f t="shared" si="95"/>
        <v>-36.21499999999992</v>
      </c>
      <c r="L241" s="4">
        <f t="shared" si="95"/>
        <v>-100.28800000000001</v>
      </c>
      <c r="M241" s="4">
        <f t="shared" si="95"/>
        <v>-136.84100000000012</v>
      </c>
      <c r="N241" s="4">
        <f t="shared" si="95"/>
        <v>-155.10099999999989</v>
      </c>
      <c r="O241" s="4">
        <f t="shared" si="95"/>
        <v>-162.00800000000004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</row>
    <row r="242" spans="1:37" ht="12.75">
      <c r="A242" s="25" t="s">
        <v>115</v>
      </c>
      <c r="B242" s="4"/>
      <c r="C242" s="4"/>
      <c r="D242" s="4"/>
      <c r="E242" s="4"/>
      <c r="F242" s="4"/>
      <c r="G242" s="4"/>
      <c r="H242" s="4"/>
      <c r="I242" s="4"/>
      <c r="J242" s="4">
        <f aca="true" t="shared" si="96" ref="J242:O242">J237-J230</f>
        <v>-11.083000000000027</v>
      </c>
      <c r="K242" s="4">
        <f t="shared" si="96"/>
        <v>58.297000000000025</v>
      </c>
      <c r="L242" s="4">
        <f t="shared" si="96"/>
        <v>54.833999999999946</v>
      </c>
      <c r="M242" s="4">
        <f t="shared" si="96"/>
        <v>67.74099999999999</v>
      </c>
      <c r="N242" s="4">
        <f t="shared" si="96"/>
        <v>47.160999999999945</v>
      </c>
      <c r="O242" s="4">
        <f t="shared" si="96"/>
        <v>67.61300000000006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</row>
    <row r="243" spans="1:37" ht="12.75">
      <c r="A243" s="25" t="s">
        <v>128</v>
      </c>
      <c r="B243" s="4"/>
      <c r="C243" s="4"/>
      <c r="D243" s="4"/>
      <c r="E243" s="4"/>
      <c r="F243" s="4"/>
      <c r="G243" s="4"/>
      <c r="H243" s="4"/>
      <c r="I243" s="4"/>
      <c r="J243" s="4">
        <f aca="true" t="shared" si="97" ref="J243:O243">J241-J242</f>
        <v>18.81800000000004</v>
      </c>
      <c r="K243" s="4">
        <f t="shared" si="97"/>
        <v>-94.51199999999994</v>
      </c>
      <c r="L243" s="4">
        <f t="shared" si="97"/>
        <v>-155.12199999999996</v>
      </c>
      <c r="M243" s="4">
        <f t="shared" si="97"/>
        <v>-204.5820000000001</v>
      </c>
      <c r="N243" s="4">
        <f t="shared" si="97"/>
        <v>-202.26199999999983</v>
      </c>
      <c r="O243" s="4">
        <f t="shared" si="97"/>
        <v>-229.6210000000001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</row>
    <row r="244" spans="1:37" ht="12.75">
      <c r="A244" s="2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  <c r="AK244" s="89"/>
    </row>
    <row r="245" spans="1:37" ht="12.75">
      <c r="A245" s="11" t="s">
        <v>42</v>
      </c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  <c r="AK245" s="89"/>
    </row>
    <row r="246" spans="1:37" ht="12.75">
      <c r="A246" s="18" t="s">
        <v>37</v>
      </c>
      <c r="B246" s="4"/>
      <c r="C246" s="4"/>
      <c r="D246" s="4"/>
      <c r="E246" s="4"/>
      <c r="F246" s="4"/>
      <c r="G246" s="4"/>
      <c r="H246" s="4"/>
      <c r="I246" s="4"/>
      <c r="J246" s="4"/>
      <c r="K246" s="4">
        <v>1067</v>
      </c>
      <c r="L246" s="4">
        <v>1137</v>
      </c>
      <c r="M246" s="4">
        <v>1204</v>
      </c>
      <c r="N246" s="4">
        <v>1277</v>
      </c>
      <c r="O246" s="4">
        <v>1355</v>
      </c>
      <c r="P246" s="4">
        <v>1438</v>
      </c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89"/>
      <c r="AB246" s="89"/>
      <c r="AC246" s="89"/>
      <c r="AD246" s="89"/>
      <c r="AE246" s="89"/>
      <c r="AF246" s="89"/>
      <c r="AG246" s="89"/>
      <c r="AH246" s="89"/>
      <c r="AI246" s="89"/>
      <c r="AJ246" s="89"/>
      <c r="AK246" s="89"/>
    </row>
    <row r="247" spans="1:37" ht="12.75">
      <c r="A247" s="1" t="s">
        <v>43</v>
      </c>
      <c r="B247" s="4"/>
      <c r="C247" s="4"/>
      <c r="D247" s="4"/>
      <c r="E247" s="4"/>
      <c r="F247" s="4"/>
      <c r="G247" s="4"/>
      <c r="H247" s="4"/>
      <c r="I247" s="4"/>
      <c r="J247" s="4"/>
      <c r="K247" s="4">
        <v>1205</v>
      </c>
      <c r="L247" s="4">
        <v>1275</v>
      </c>
      <c r="M247" s="4">
        <v>1339</v>
      </c>
      <c r="N247" s="4">
        <v>1418</v>
      </c>
      <c r="O247" s="4">
        <v>1484</v>
      </c>
      <c r="P247" s="4">
        <v>1555</v>
      </c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89"/>
      <c r="AB247" s="89"/>
      <c r="AC247" s="89"/>
      <c r="AD247" s="89"/>
      <c r="AE247" s="89"/>
      <c r="AF247" s="89"/>
      <c r="AG247" s="89"/>
      <c r="AH247" s="89"/>
      <c r="AI247" s="89"/>
      <c r="AJ247" s="89"/>
      <c r="AK247" s="89"/>
    </row>
    <row r="248" spans="1:37" ht="12.75">
      <c r="A248" s="1" t="s">
        <v>10</v>
      </c>
      <c r="B248" s="4"/>
      <c r="C248" s="4"/>
      <c r="D248" s="4"/>
      <c r="E248" s="4"/>
      <c r="F248" s="4"/>
      <c r="G248" s="4"/>
      <c r="H248" s="4"/>
      <c r="I248" s="4"/>
      <c r="J248" s="4"/>
      <c r="K248" s="4">
        <v>502</v>
      </c>
      <c r="L248" s="4">
        <v>526</v>
      </c>
      <c r="M248" s="4">
        <v>547</v>
      </c>
      <c r="N248" s="4">
        <v>565</v>
      </c>
      <c r="O248" s="4">
        <v>590</v>
      </c>
      <c r="P248" s="4">
        <v>609</v>
      </c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89"/>
      <c r="AB248" s="89"/>
      <c r="AC248" s="89"/>
      <c r="AD248" s="89"/>
      <c r="AE248" s="89"/>
      <c r="AF248" s="89"/>
      <c r="AG248" s="89"/>
      <c r="AH248" s="89"/>
      <c r="AI248" s="89"/>
      <c r="AJ248" s="89"/>
      <c r="AK248" s="89"/>
    </row>
    <row r="249" spans="1:37" ht="12.75">
      <c r="A249" s="1" t="s">
        <v>11</v>
      </c>
      <c r="B249" s="4"/>
      <c r="C249" s="4"/>
      <c r="D249" s="4"/>
      <c r="E249" s="4"/>
      <c r="F249" s="4"/>
      <c r="G249" s="4"/>
      <c r="H249" s="4"/>
      <c r="I249" s="4"/>
      <c r="J249" s="4"/>
      <c r="K249" s="4">
        <v>180</v>
      </c>
      <c r="L249" s="4">
        <v>185</v>
      </c>
      <c r="M249" s="4">
        <v>192</v>
      </c>
      <c r="N249" s="4">
        <v>199</v>
      </c>
      <c r="O249" s="4">
        <v>205</v>
      </c>
      <c r="P249" s="4">
        <v>209</v>
      </c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  <c r="AK249" s="89"/>
    </row>
    <row r="250" spans="1:37" ht="12.75">
      <c r="A250" s="1" t="s">
        <v>12</v>
      </c>
      <c r="B250" s="4"/>
      <c r="C250" s="4"/>
      <c r="D250" s="4"/>
      <c r="E250" s="4"/>
      <c r="F250" s="4"/>
      <c r="G250" s="4"/>
      <c r="H250" s="4"/>
      <c r="I250" s="4"/>
      <c r="J250" s="4"/>
      <c r="K250" s="4">
        <f aca="true" t="shared" si="98" ref="K250:P250">K247-K248-K249</f>
        <v>523</v>
      </c>
      <c r="L250" s="4">
        <f t="shared" si="98"/>
        <v>564</v>
      </c>
      <c r="M250" s="4">
        <f t="shared" si="98"/>
        <v>600</v>
      </c>
      <c r="N250" s="4">
        <f t="shared" si="98"/>
        <v>654</v>
      </c>
      <c r="O250" s="4">
        <f t="shared" si="98"/>
        <v>689</v>
      </c>
      <c r="P250" s="4">
        <f t="shared" si="98"/>
        <v>737</v>
      </c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</row>
    <row r="251" spans="1:37" ht="12.75">
      <c r="A251" s="1" t="s">
        <v>13</v>
      </c>
      <c r="B251" s="4"/>
      <c r="C251" s="4"/>
      <c r="D251" s="4"/>
      <c r="E251" s="4"/>
      <c r="F251" s="4"/>
      <c r="G251" s="4"/>
      <c r="H251" s="4"/>
      <c r="I251" s="4"/>
      <c r="J251" s="4"/>
      <c r="K251" s="4">
        <f aca="true" t="shared" si="99" ref="K251:P251">K246-K247</f>
        <v>-138</v>
      </c>
      <c r="L251" s="4">
        <f t="shared" si="99"/>
        <v>-138</v>
      </c>
      <c r="M251" s="4">
        <f t="shared" si="99"/>
        <v>-135</v>
      </c>
      <c r="N251" s="4">
        <f t="shared" si="99"/>
        <v>-141</v>
      </c>
      <c r="O251" s="4">
        <f t="shared" si="99"/>
        <v>-129</v>
      </c>
      <c r="P251" s="4">
        <f t="shared" si="99"/>
        <v>-117</v>
      </c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  <c r="AK251" s="89"/>
    </row>
    <row r="252" spans="1:37" ht="12.75">
      <c r="A252" s="25" t="s">
        <v>125</v>
      </c>
      <c r="B252" s="4"/>
      <c r="C252" s="4"/>
      <c r="D252" s="4"/>
      <c r="E252" s="4"/>
      <c r="F252" s="4"/>
      <c r="G252" s="4"/>
      <c r="H252" s="4"/>
      <c r="I252" s="4"/>
      <c r="J252" s="4"/>
      <c r="K252" s="4">
        <f aca="true" t="shared" si="100" ref="K252:P252">K246-K250</f>
        <v>544</v>
      </c>
      <c r="L252" s="4">
        <f t="shared" si="100"/>
        <v>573</v>
      </c>
      <c r="M252" s="4">
        <f t="shared" si="100"/>
        <v>604</v>
      </c>
      <c r="N252" s="4">
        <f t="shared" si="100"/>
        <v>623</v>
      </c>
      <c r="O252" s="4">
        <f t="shared" si="100"/>
        <v>666</v>
      </c>
      <c r="P252" s="4">
        <f t="shared" si="100"/>
        <v>701</v>
      </c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  <c r="AK252" s="89"/>
    </row>
    <row r="253" spans="1:37" ht="12.7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</row>
    <row r="254" spans="1:37" ht="12.75">
      <c r="A254" s="24" t="s">
        <v>131</v>
      </c>
      <c r="B254" s="4"/>
      <c r="C254" s="4"/>
      <c r="D254" s="4"/>
      <c r="E254" s="4"/>
      <c r="F254" s="4"/>
      <c r="G254" s="4"/>
      <c r="H254" s="4"/>
      <c r="I254" s="4"/>
      <c r="J254" s="4"/>
      <c r="K254" s="4">
        <f>'Revenue Legislation'!K46</f>
        <v>0</v>
      </c>
      <c r="L254" s="4">
        <f>'Revenue Legislation'!L46</f>
        <v>16.815</v>
      </c>
      <c r="M254" s="4">
        <f>'Revenue Legislation'!M46</f>
        <v>20.82200000000001</v>
      </c>
      <c r="N254" s="4">
        <f>'Revenue Legislation'!N46</f>
        <v>30.455999999999996</v>
      </c>
      <c r="O254" s="4">
        <f>'Revenue Legislation'!O46</f>
        <v>61.759</v>
      </c>
      <c r="P254" s="4">
        <f>'Revenue Legislation'!P46</f>
        <v>80.805</v>
      </c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  <c r="AK254" s="89"/>
    </row>
    <row r="255" spans="1:37" ht="12.75">
      <c r="A255" s="25" t="s">
        <v>129</v>
      </c>
      <c r="B255" s="4"/>
      <c r="C255" s="4"/>
      <c r="D255" s="4"/>
      <c r="E255" s="4"/>
      <c r="F255" s="4"/>
      <c r="G255" s="4"/>
      <c r="H255" s="4"/>
      <c r="I255" s="4"/>
      <c r="J255" s="4"/>
      <c r="K255" s="4">
        <f>'Mandatory Outlay Legislation'!K44</f>
        <v>0</v>
      </c>
      <c r="L255" s="4">
        <f>'Mandatory Outlay Legislation'!L44</f>
        <v>-9</v>
      </c>
      <c r="M255" s="4">
        <f>'Mandatory Outlay Legislation'!M44</f>
        <v>-4</v>
      </c>
      <c r="N255" s="4">
        <f>'Mandatory Outlay Legislation'!N44</f>
        <v>-13</v>
      </c>
      <c r="O255" s="4">
        <f>'Mandatory Outlay Legislation'!O44</f>
        <v>-20.3</v>
      </c>
      <c r="P255" s="4">
        <f>'Mandatory Outlay Legislation'!P44</f>
        <v>-27.289</v>
      </c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</row>
    <row r="256" spans="1:37" ht="12.75">
      <c r="A256" s="25" t="s">
        <v>130</v>
      </c>
      <c r="B256" s="4"/>
      <c r="C256" s="4"/>
      <c r="D256" s="4"/>
      <c r="E256" s="4"/>
      <c r="F256" s="4"/>
      <c r="G256" s="4"/>
      <c r="H256" s="4"/>
      <c r="I256" s="4"/>
      <c r="J256" s="4"/>
      <c r="K256" s="4">
        <f aca="true" t="shared" si="101" ref="K256:P256">K254-K255</f>
        <v>0</v>
      </c>
      <c r="L256" s="4">
        <f t="shared" si="101"/>
        <v>25.815</v>
      </c>
      <c r="M256" s="4">
        <f t="shared" si="101"/>
        <v>24.82200000000001</v>
      </c>
      <c r="N256" s="4">
        <f t="shared" si="101"/>
        <v>43.455999999999996</v>
      </c>
      <c r="O256" s="4">
        <f t="shared" si="101"/>
        <v>82.059</v>
      </c>
      <c r="P256" s="4">
        <f t="shared" si="101"/>
        <v>108.09400000000001</v>
      </c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  <c r="AK256" s="89"/>
    </row>
    <row r="257" spans="1:37" ht="12.7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  <c r="AK257" s="89"/>
    </row>
    <row r="258" spans="1:37" ht="12.75">
      <c r="A258" s="18" t="s">
        <v>14</v>
      </c>
      <c r="B258" s="4"/>
      <c r="C258" s="4"/>
      <c r="D258" s="4"/>
      <c r="E258" s="4"/>
      <c r="F258" s="4"/>
      <c r="G258" s="4"/>
      <c r="H258" s="4"/>
      <c r="I258" s="4"/>
      <c r="J258" s="4"/>
      <c r="K258" s="4">
        <f aca="true" t="shared" si="102" ref="K258:P258">K246+K254</f>
        <v>1067</v>
      </c>
      <c r="L258" s="4">
        <f t="shared" si="102"/>
        <v>1153.815</v>
      </c>
      <c r="M258" s="4">
        <f t="shared" si="102"/>
        <v>1224.8220000000001</v>
      </c>
      <c r="N258" s="4">
        <f t="shared" si="102"/>
        <v>1307.456</v>
      </c>
      <c r="O258" s="4">
        <f t="shared" si="102"/>
        <v>1416.759</v>
      </c>
      <c r="P258" s="4">
        <f t="shared" si="102"/>
        <v>1518.805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</row>
    <row r="259" spans="1:37" ht="12.75">
      <c r="A259" s="1" t="s">
        <v>15</v>
      </c>
      <c r="B259" s="4"/>
      <c r="C259" s="4"/>
      <c r="D259" s="4"/>
      <c r="E259" s="4"/>
      <c r="F259" s="4"/>
      <c r="G259" s="4"/>
      <c r="H259" s="4"/>
      <c r="I259" s="4"/>
      <c r="J259" s="4"/>
      <c r="K259" s="4">
        <f aca="true" t="shared" si="103" ref="K259:P259">K250+K255</f>
        <v>523</v>
      </c>
      <c r="L259" s="4">
        <f t="shared" si="103"/>
        <v>555</v>
      </c>
      <c r="M259" s="4">
        <f t="shared" si="103"/>
        <v>596</v>
      </c>
      <c r="N259" s="4">
        <f t="shared" si="103"/>
        <v>641</v>
      </c>
      <c r="O259" s="4">
        <f t="shared" si="103"/>
        <v>668.7</v>
      </c>
      <c r="P259" s="4">
        <f t="shared" si="103"/>
        <v>709.711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</row>
    <row r="260" spans="1:37" ht="12.75">
      <c r="A260" s="25" t="s">
        <v>126</v>
      </c>
      <c r="B260" s="4"/>
      <c r="C260" s="4"/>
      <c r="D260" s="4"/>
      <c r="E260" s="4"/>
      <c r="F260" s="4"/>
      <c r="G260" s="4"/>
      <c r="H260" s="4"/>
      <c r="I260" s="4"/>
      <c r="J260" s="4"/>
      <c r="K260" s="4">
        <f aca="true" t="shared" si="104" ref="K260:P260">K258-K259</f>
        <v>544</v>
      </c>
      <c r="L260" s="4">
        <f t="shared" si="104"/>
        <v>598.815</v>
      </c>
      <c r="M260" s="4">
        <f t="shared" si="104"/>
        <v>628.8220000000001</v>
      </c>
      <c r="N260" s="4">
        <f t="shared" si="104"/>
        <v>666.4559999999999</v>
      </c>
      <c r="O260" s="4">
        <f t="shared" si="104"/>
        <v>748.059</v>
      </c>
      <c r="P260" s="4">
        <f t="shared" si="104"/>
        <v>809.094</v>
      </c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</row>
    <row r="261" spans="1:37" ht="12.75">
      <c r="A261" s="2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</row>
    <row r="262" spans="1:37" ht="12.75">
      <c r="A262" s="18" t="s">
        <v>16</v>
      </c>
      <c r="B262" s="4"/>
      <c r="C262" s="4"/>
      <c r="D262" s="4"/>
      <c r="E262" s="4"/>
      <c r="F262" s="4"/>
      <c r="G262" s="4"/>
      <c r="H262" s="4"/>
      <c r="I262" s="4"/>
      <c r="J262" s="4"/>
      <c r="K262" s="4">
        <f aca="true" t="shared" si="105" ref="K262:P267">K4</f>
        <v>1032.094</v>
      </c>
      <c r="L262" s="4">
        <f t="shared" si="105"/>
        <v>1055.093</v>
      </c>
      <c r="M262" s="4">
        <f t="shared" si="105"/>
        <v>1091.328</v>
      </c>
      <c r="N262" s="4">
        <f t="shared" si="105"/>
        <v>1154.471</v>
      </c>
      <c r="O262" s="4">
        <f t="shared" si="105"/>
        <v>1258.721</v>
      </c>
      <c r="P262" s="4">
        <f t="shared" si="105"/>
        <v>1351.932</v>
      </c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</row>
    <row r="263" spans="1:37" ht="12.75">
      <c r="A263" s="1" t="s">
        <v>17</v>
      </c>
      <c r="B263" s="4"/>
      <c r="C263" s="4"/>
      <c r="D263" s="4"/>
      <c r="E263" s="4"/>
      <c r="F263" s="4"/>
      <c r="G263" s="4"/>
      <c r="H263" s="4"/>
      <c r="I263" s="4"/>
      <c r="J263" s="4"/>
      <c r="K263" s="4">
        <f t="shared" si="105"/>
        <v>1253.13</v>
      </c>
      <c r="L263" s="4">
        <f t="shared" si="105"/>
        <v>1324.331</v>
      </c>
      <c r="M263" s="4">
        <f t="shared" si="105"/>
        <v>1381.649</v>
      </c>
      <c r="N263" s="4">
        <f t="shared" si="105"/>
        <v>1409.522</v>
      </c>
      <c r="O263" s="4">
        <f t="shared" si="105"/>
        <v>1461.907</v>
      </c>
      <c r="P263" s="4">
        <f t="shared" si="105"/>
        <v>1515.884</v>
      </c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</row>
    <row r="264" spans="1:37" ht="12.75">
      <c r="A264" s="1" t="s">
        <v>18</v>
      </c>
      <c r="B264" s="4"/>
      <c r="C264" s="4"/>
      <c r="D264" s="4"/>
      <c r="E264" s="4"/>
      <c r="F264" s="4"/>
      <c r="G264" s="4"/>
      <c r="H264" s="4"/>
      <c r="I264" s="4"/>
      <c r="J264" s="4"/>
      <c r="K264" s="4">
        <f t="shared" si="105"/>
        <v>500.572</v>
      </c>
      <c r="L264" s="4">
        <f t="shared" si="105"/>
        <v>533.328</v>
      </c>
      <c r="M264" s="4">
        <f t="shared" si="105"/>
        <v>533.829</v>
      </c>
      <c r="N264" s="4">
        <f t="shared" si="105"/>
        <v>539.412</v>
      </c>
      <c r="O264" s="4">
        <f t="shared" si="105"/>
        <v>541.41</v>
      </c>
      <c r="P264" s="4">
        <f t="shared" si="105"/>
        <v>544.862</v>
      </c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</row>
    <row r="265" spans="1:37" ht="12.75">
      <c r="A265" s="1" t="s">
        <v>19</v>
      </c>
      <c r="B265" s="4"/>
      <c r="C265" s="4"/>
      <c r="D265" s="4"/>
      <c r="E265" s="4"/>
      <c r="F265" s="4"/>
      <c r="G265" s="4"/>
      <c r="H265" s="4"/>
      <c r="I265" s="4"/>
      <c r="J265" s="4"/>
      <c r="K265" s="4">
        <f t="shared" si="105"/>
        <v>184.347</v>
      </c>
      <c r="L265" s="4">
        <f t="shared" si="105"/>
        <v>194.448</v>
      </c>
      <c r="M265" s="4">
        <f t="shared" si="105"/>
        <v>199.344</v>
      </c>
      <c r="N265" s="4">
        <f t="shared" si="105"/>
        <v>198.713</v>
      </c>
      <c r="O265" s="4">
        <f t="shared" si="105"/>
        <v>202.932</v>
      </c>
      <c r="P265" s="4">
        <f t="shared" si="105"/>
        <v>232.134</v>
      </c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</row>
    <row r="266" spans="1:37" ht="12.75">
      <c r="A266" s="1" t="s">
        <v>108</v>
      </c>
      <c r="B266" s="4"/>
      <c r="C266" s="4"/>
      <c r="D266" s="4"/>
      <c r="E266" s="4"/>
      <c r="F266" s="4"/>
      <c r="G266" s="4"/>
      <c r="H266" s="4"/>
      <c r="I266" s="4"/>
      <c r="J266" s="4"/>
      <c r="K266" s="4">
        <f t="shared" si="105"/>
        <v>568.197</v>
      </c>
      <c r="L266" s="4">
        <f t="shared" si="105"/>
        <v>596.534</v>
      </c>
      <c r="M266" s="4">
        <f t="shared" si="105"/>
        <v>648.441</v>
      </c>
      <c r="N266" s="4">
        <f t="shared" si="105"/>
        <v>671.361</v>
      </c>
      <c r="O266" s="4">
        <f t="shared" si="105"/>
        <v>717.513</v>
      </c>
      <c r="P266" s="4">
        <f t="shared" si="105"/>
        <v>738.825</v>
      </c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</row>
    <row r="267" spans="1:37" ht="12.75">
      <c r="A267" s="18" t="s">
        <v>20</v>
      </c>
      <c r="B267" s="4"/>
      <c r="C267" s="4"/>
      <c r="D267" s="4"/>
      <c r="E267" s="4"/>
      <c r="F267" s="4"/>
      <c r="G267" s="4"/>
      <c r="H267" s="4"/>
      <c r="I267" s="4"/>
      <c r="J267" s="4"/>
      <c r="K267" s="4">
        <f t="shared" si="105"/>
        <v>-221.147</v>
      </c>
      <c r="L267" s="4">
        <f t="shared" si="105"/>
        <v>-269.269</v>
      </c>
      <c r="M267" s="4">
        <f t="shared" si="105"/>
        <v>-290.334</v>
      </c>
      <c r="N267" s="4">
        <f t="shared" si="105"/>
        <v>-255.085</v>
      </c>
      <c r="O267" s="4">
        <f t="shared" si="105"/>
        <v>-203.228</v>
      </c>
      <c r="P267" s="4">
        <f t="shared" si="105"/>
        <v>-163.991</v>
      </c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</row>
    <row r="268" spans="1:37" ht="12.75">
      <c r="A268" s="24" t="s">
        <v>127</v>
      </c>
      <c r="B268" s="4"/>
      <c r="C268" s="4"/>
      <c r="D268" s="4"/>
      <c r="E268" s="4"/>
      <c r="F268" s="4"/>
      <c r="G268" s="4"/>
      <c r="H268" s="4"/>
      <c r="I268" s="4"/>
      <c r="J268" s="4"/>
      <c r="K268" s="4">
        <f aca="true" t="shared" si="106" ref="K268:P268">K11</f>
        <v>463.89700000000005</v>
      </c>
      <c r="L268" s="4">
        <f t="shared" si="106"/>
        <v>458.5590000000001</v>
      </c>
      <c r="M268" s="4">
        <f t="shared" si="106"/>
        <v>442.88699999999994</v>
      </c>
      <c r="N268" s="4">
        <f t="shared" si="106"/>
        <v>483.11</v>
      </c>
      <c r="O268" s="4">
        <f t="shared" si="106"/>
        <v>541.208</v>
      </c>
      <c r="P268" s="4">
        <f t="shared" si="106"/>
        <v>613.107</v>
      </c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  <c r="AK268" s="89"/>
    </row>
    <row r="269" spans="1:37" ht="12.75">
      <c r="A269" s="18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  <c r="AK269" s="89"/>
    </row>
    <row r="270" spans="1:37" ht="12.75">
      <c r="A270" s="24" t="s">
        <v>103</v>
      </c>
      <c r="B270" s="4"/>
      <c r="C270" s="4"/>
      <c r="D270" s="4"/>
      <c r="E270" s="4"/>
      <c r="F270" s="4"/>
      <c r="G270" s="4"/>
      <c r="H270" s="4"/>
      <c r="I270" s="4"/>
      <c r="J270" s="4"/>
      <c r="K270" s="4">
        <f aca="true" t="shared" si="107" ref="K270:P270">K262-K258</f>
        <v>-34.90599999999995</v>
      </c>
      <c r="L270" s="4">
        <f t="shared" si="107"/>
        <v>-98.72199999999998</v>
      </c>
      <c r="M270" s="4">
        <f t="shared" si="107"/>
        <v>-133.49400000000014</v>
      </c>
      <c r="N270" s="4">
        <f t="shared" si="107"/>
        <v>-152.9849999999999</v>
      </c>
      <c r="O270" s="4">
        <f t="shared" si="107"/>
        <v>-158.038</v>
      </c>
      <c r="P270" s="4">
        <f t="shared" si="107"/>
        <v>-166.87300000000005</v>
      </c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  <c r="AK270" s="89"/>
    </row>
    <row r="271" spans="1:37" ht="12.75">
      <c r="A271" s="25" t="s">
        <v>115</v>
      </c>
      <c r="B271" s="4"/>
      <c r="C271" s="4"/>
      <c r="D271" s="4"/>
      <c r="E271" s="4"/>
      <c r="F271" s="4"/>
      <c r="G271" s="4"/>
      <c r="H271" s="4"/>
      <c r="I271" s="4"/>
      <c r="J271" s="4"/>
      <c r="K271" s="4">
        <f aca="true" t="shared" si="108" ref="K271:P271">K266-K259</f>
        <v>45.197</v>
      </c>
      <c r="L271" s="4">
        <f t="shared" si="108"/>
        <v>41.53399999999999</v>
      </c>
      <c r="M271" s="4">
        <f t="shared" si="108"/>
        <v>52.44100000000003</v>
      </c>
      <c r="N271" s="4">
        <f t="shared" si="108"/>
        <v>30.36099999999999</v>
      </c>
      <c r="O271" s="4">
        <f t="shared" si="108"/>
        <v>48.81299999999999</v>
      </c>
      <c r="P271" s="4">
        <f t="shared" si="108"/>
        <v>29.114000000000033</v>
      </c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  <c r="AK271" s="89"/>
    </row>
    <row r="272" spans="1:37" ht="12.75">
      <c r="A272" s="25" t="s">
        <v>128</v>
      </c>
      <c r="B272" s="4"/>
      <c r="C272" s="4"/>
      <c r="D272" s="4"/>
      <c r="E272" s="4"/>
      <c r="F272" s="4"/>
      <c r="G272" s="4"/>
      <c r="H272" s="4"/>
      <c r="I272" s="4"/>
      <c r="J272" s="4"/>
      <c r="K272" s="4">
        <f aca="true" t="shared" si="109" ref="K272:P272">K270-K271</f>
        <v>-80.10299999999995</v>
      </c>
      <c r="L272" s="4">
        <f t="shared" si="109"/>
        <v>-140.25599999999997</v>
      </c>
      <c r="M272" s="4">
        <f t="shared" si="109"/>
        <v>-185.93500000000017</v>
      </c>
      <c r="N272" s="4">
        <f t="shared" si="109"/>
        <v>-183.3459999999999</v>
      </c>
      <c r="O272" s="4">
        <f t="shared" si="109"/>
        <v>-206.851</v>
      </c>
      <c r="P272" s="4">
        <f t="shared" si="109"/>
        <v>-195.98700000000008</v>
      </c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89"/>
      <c r="AB272" s="89"/>
      <c r="AC272" s="89"/>
      <c r="AD272" s="89"/>
      <c r="AE272" s="89"/>
      <c r="AF272" s="89"/>
      <c r="AG272" s="89"/>
      <c r="AH272" s="89"/>
      <c r="AI272" s="89"/>
      <c r="AJ272" s="89"/>
      <c r="AK272" s="89"/>
    </row>
    <row r="273" spans="1:37" ht="12.75">
      <c r="A273" s="2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89"/>
      <c r="AB273" s="89"/>
      <c r="AC273" s="89"/>
      <c r="AD273" s="89"/>
      <c r="AE273" s="89"/>
      <c r="AF273" s="89"/>
      <c r="AG273" s="89"/>
      <c r="AH273" s="89"/>
      <c r="AI273" s="89"/>
      <c r="AJ273" s="89"/>
      <c r="AK273" s="89"/>
    </row>
    <row r="274" spans="1:37" ht="12.75">
      <c r="A274" s="11" t="s">
        <v>44</v>
      </c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89"/>
      <c r="AB274" s="89"/>
      <c r="AC274" s="89"/>
      <c r="AD274" s="89"/>
      <c r="AE274" s="89"/>
      <c r="AF274" s="89"/>
      <c r="AG274" s="89"/>
      <c r="AH274" s="89"/>
      <c r="AI274" s="89"/>
      <c r="AJ274" s="89"/>
      <c r="AK274" s="89"/>
    </row>
    <row r="275" spans="1:37" ht="12.75">
      <c r="A275" s="18" t="s">
        <v>45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>
        <v>1094</v>
      </c>
      <c r="M275" s="4">
        <v>1170</v>
      </c>
      <c r="N275" s="4">
        <v>1251</v>
      </c>
      <c r="O275" s="4">
        <v>1332</v>
      </c>
      <c r="P275" s="4">
        <v>1416</v>
      </c>
      <c r="Q275" s="4">
        <v>1496</v>
      </c>
      <c r="R275" s="4"/>
      <c r="S275" s="4"/>
      <c r="T275" s="4"/>
      <c r="U275" s="4"/>
      <c r="V275" s="4"/>
      <c r="W275" s="4"/>
      <c r="X275" s="4"/>
      <c r="Y275" s="4"/>
      <c r="Z275" s="4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  <c r="AK275" s="89"/>
    </row>
    <row r="276" spans="1:37" ht="12.75">
      <c r="A276" s="1" t="s">
        <v>46</v>
      </c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>
        <v>1391</v>
      </c>
      <c r="M276" s="4">
        <v>1454</v>
      </c>
      <c r="N276" s="4">
        <v>1466</v>
      </c>
      <c r="O276" s="4">
        <v>1492</v>
      </c>
      <c r="P276" s="4">
        <v>1473</v>
      </c>
      <c r="Q276" s="4">
        <v>1553</v>
      </c>
      <c r="R276" s="4"/>
      <c r="S276" s="4"/>
      <c r="T276" s="4"/>
      <c r="U276" s="4"/>
      <c r="V276" s="4"/>
      <c r="W276" s="4"/>
      <c r="X276" s="4"/>
      <c r="Y276" s="4"/>
      <c r="Z276" s="4"/>
      <c r="AA276" s="89"/>
      <c r="AB276" s="89"/>
      <c r="AC276" s="89"/>
      <c r="AD276" s="89"/>
      <c r="AE276" s="89"/>
      <c r="AF276" s="89"/>
      <c r="AG276" s="89"/>
      <c r="AH276" s="89"/>
      <c r="AI276" s="89"/>
      <c r="AJ276" s="89"/>
      <c r="AK276" s="89"/>
    </row>
    <row r="277" spans="1:37" ht="12.75">
      <c r="A277" s="1" t="s">
        <v>10</v>
      </c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>
        <v>521</v>
      </c>
      <c r="M277" s="4">
        <v>526</v>
      </c>
      <c r="N277" s="4">
        <v>536</v>
      </c>
      <c r="O277" s="4">
        <v>536</v>
      </c>
      <c r="P277" s="4">
        <v>541</v>
      </c>
      <c r="Q277" s="4">
        <v>560</v>
      </c>
      <c r="R277" s="4"/>
      <c r="S277" s="4"/>
      <c r="T277" s="4"/>
      <c r="U277" s="4"/>
      <c r="V277" s="4"/>
      <c r="W277" s="4"/>
      <c r="X277" s="4"/>
      <c r="Y277" s="4"/>
      <c r="Z277" s="4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  <c r="AK277" s="89"/>
    </row>
    <row r="278" spans="1:37" ht="12.75">
      <c r="A278" s="1" t="s">
        <v>11</v>
      </c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>
        <v>198</v>
      </c>
      <c r="M278" s="4">
        <v>207</v>
      </c>
      <c r="N278" s="4">
        <v>219</v>
      </c>
      <c r="O278" s="4">
        <v>227</v>
      </c>
      <c r="P278" s="4">
        <v>230</v>
      </c>
      <c r="Q278" s="4">
        <v>233</v>
      </c>
      <c r="R278" s="4"/>
      <c r="S278" s="4"/>
      <c r="T278" s="4"/>
      <c r="U278" s="4"/>
      <c r="V278" s="4"/>
      <c r="W278" s="4"/>
      <c r="X278" s="4"/>
      <c r="Y278" s="4"/>
      <c r="Z278" s="4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  <c r="AK278" s="89"/>
    </row>
    <row r="279" spans="1:37" ht="12.75">
      <c r="A279" s="1" t="s">
        <v>12</v>
      </c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>
        <f aca="true" t="shared" si="110" ref="L279:Q279">L276-L277-L278</f>
        <v>672</v>
      </c>
      <c r="M279" s="4">
        <f t="shared" si="110"/>
        <v>721</v>
      </c>
      <c r="N279" s="4">
        <f t="shared" si="110"/>
        <v>711</v>
      </c>
      <c r="O279" s="4">
        <f t="shared" si="110"/>
        <v>729</v>
      </c>
      <c r="P279" s="4">
        <f t="shared" si="110"/>
        <v>702</v>
      </c>
      <c r="Q279" s="4">
        <f t="shared" si="110"/>
        <v>760</v>
      </c>
      <c r="R279" s="4"/>
      <c r="S279" s="4"/>
      <c r="T279" s="4"/>
      <c r="U279" s="4"/>
      <c r="V279" s="4"/>
      <c r="W279" s="4"/>
      <c r="X279" s="4"/>
      <c r="Y279" s="4"/>
      <c r="Z279" s="4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  <c r="AK279" s="89"/>
    </row>
    <row r="280" spans="1:37" ht="12.75">
      <c r="A280" s="1" t="s">
        <v>13</v>
      </c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>
        <f aca="true" t="shared" si="111" ref="L280:Q280">L275-L276</f>
        <v>-297</v>
      </c>
      <c r="M280" s="4">
        <f t="shared" si="111"/>
        <v>-284</v>
      </c>
      <c r="N280" s="4">
        <f t="shared" si="111"/>
        <v>-215</v>
      </c>
      <c r="O280" s="4">
        <f t="shared" si="111"/>
        <v>-160</v>
      </c>
      <c r="P280" s="4">
        <f t="shared" si="111"/>
        <v>-57</v>
      </c>
      <c r="Q280" s="4">
        <f t="shared" si="111"/>
        <v>-57</v>
      </c>
      <c r="R280" s="4"/>
      <c r="S280" s="4"/>
      <c r="T280" s="4"/>
      <c r="U280" s="4"/>
      <c r="V280" s="4"/>
      <c r="W280" s="4"/>
      <c r="X280" s="4"/>
      <c r="Y280" s="4"/>
      <c r="Z280" s="4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  <c r="AK280" s="89"/>
    </row>
    <row r="281" spans="1:37" ht="12.75">
      <c r="A281" s="25" t="s">
        <v>125</v>
      </c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>
        <f aca="true" t="shared" si="112" ref="L281:Q281">L275-L279</f>
        <v>422</v>
      </c>
      <c r="M281" s="4">
        <f t="shared" si="112"/>
        <v>449</v>
      </c>
      <c r="N281" s="4">
        <f t="shared" si="112"/>
        <v>540</v>
      </c>
      <c r="O281" s="4">
        <f t="shared" si="112"/>
        <v>603</v>
      </c>
      <c r="P281" s="4">
        <f t="shared" si="112"/>
        <v>714</v>
      </c>
      <c r="Q281" s="4">
        <f t="shared" si="112"/>
        <v>736</v>
      </c>
      <c r="R281" s="4"/>
      <c r="S281" s="4"/>
      <c r="T281" s="4"/>
      <c r="U281" s="4"/>
      <c r="V281" s="4"/>
      <c r="W281" s="4"/>
      <c r="X281" s="4"/>
      <c r="Y281" s="4"/>
      <c r="Z281" s="4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  <c r="AK281" s="89"/>
    </row>
    <row r="282" spans="1:37" ht="12.7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  <c r="AK282" s="89"/>
    </row>
    <row r="283" spans="1:37" ht="12.75">
      <c r="A283" s="24" t="s">
        <v>131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>
        <f>'Revenue Legislation'!L47</f>
        <v>-0.991</v>
      </c>
      <c r="M283" s="4">
        <f>'Revenue Legislation'!M47</f>
        <v>-12.161999999999997</v>
      </c>
      <c r="N283" s="4">
        <f>'Revenue Legislation'!N47</f>
        <v>-1.4220000000000006</v>
      </c>
      <c r="O283" s="4">
        <f>'Revenue Legislation'!O47</f>
        <v>24.762000000000004</v>
      </c>
      <c r="P283" s="4">
        <f>'Revenue Legislation'!P47</f>
        <v>42.083000000000006</v>
      </c>
      <c r="Q283" s="4">
        <f>'Revenue Legislation'!Q47</f>
        <v>48.492999999999995</v>
      </c>
      <c r="R283" s="4"/>
      <c r="S283" s="4"/>
      <c r="T283" s="4"/>
      <c r="U283" s="4"/>
      <c r="V283" s="4"/>
      <c r="W283" s="4"/>
      <c r="X283" s="4"/>
      <c r="Y283" s="4"/>
      <c r="Z283" s="4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  <c r="AK283" s="89"/>
    </row>
    <row r="284" spans="1:37" ht="12.75">
      <c r="A284" s="25" t="s">
        <v>129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>
        <f>'Mandatory Outlay Legislation'!L45</f>
        <v>0</v>
      </c>
      <c r="M284" s="4">
        <f>'Mandatory Outlay Legislation'!M45</f>
        <v>8</v>
      </c>
      <c r="N284" s="4">
        <f>'Mandatory Outlay Legislation'!N45</f>
        <v>3</v>
      </c>
      <c r="O284" s="4">
        <f>'Mandatory Outlay Legislation'!O45</f>
        <v>-1.3</v>
      </c>
      <c r="P284" s="4">
        <f>'Mandatory Outlay Legislation'!P45</f>
        <v>-8.289</v>
      </c>
      <c r="Q284" s="4">
        <f>'Mandatory Outlay Legislation'!Q45</f>
        <v>-14.543000000000003</v>
      </c>
      <c r="R284" s="4"/>
      <c r="S284" s="4"/>
      <c r="T284" s="4"/>
      <c r="U284" s="4"/>
      <c r="V284" s="4"/>
      <c r="W284" s="4"/>
      <c r="X284" s="4"/>
      <c r="Y284" s="4"/>
      <c r="Z284" s="4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</row>
    <row r="285" spans="1:37" ht="12.75">
      <c r="A285" s="25" t="s">
        <v>130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>
        <f aca="true" t="shared" si="113" ref="L285:Q285">L283-L284</f>
        <v>-0.991</v>
      </c>
      <c r="M285" s="4">
        <f t="shared" si="113"/>
        <v>-20.162</v>
      </c>
      <c r="N285" s="4">
        <f t="shared" si="113"/>
        <v>-4.422000000000001</v>
      </c>
      <c r="O285" s="4">
        <f t="shared" si="113"/>
        <v>26.062000000000005</v>
      </c>
      <c r="P285" s="4">
        <f t="shared" si="113"/>
        <v>50.37200000000001</v>
      </c>
      <c r="Q285" s="4">
        <f t="shared" si="113"/>
        <v>63.036</v>
      </c>
      <c r="R285" s="4"/>
      <c r="S285" s="4"/>
      <c r="T285" s="4"/>
      <c r="U285" s="4"/>
      <c r="V285" s="4"/>
      <c r="W285" s="4"/>
      <c r="X285" s="4"/>
      <c r="Y285" s="4"/>
      <c r="Z285" s="4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</row>
    <row r="286" spans="1:37" ht="12.7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</row>
    <row r="287" spans="1:37" ht="12.75">
      <c r="A287" s="18" t="s">
        <v>14</v>
      </c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>
        <f aca="true" t="shared" si="114" ref="L287:Q287">L275+L283</f>
        <v>1093.009</v>
      </c>
      <c r="M287" s="4">
        <f t="shared" si="114"/>
        <v>1157.838</v>
      </c>
      <c r="N287" s="4">
        <f t="shared" si="114"/>
        <v>1249.578</v>
      </c>
      <c r="O287" s="4">
        <f t="shared" si="114"/>
        <v>1356.762</v>
      </c>
      <c r="P287" s="4">
        <f t="shared" si="114"/>
        <v>1458.083</v>
      </c>
      <c r="Q287" s="4">
        <f t="shared" si="114"/>
        <v>1544.493</v>
      </c>
      <c r="R287" s="4"/>
      <c r="S287" s="4"/>
      <c r="T287" s="4"/>
      <c r="U287" s="4"/>
      <c r="V287" s="4"/>
      <c r="W287" s="4"/>
      <c r="X287" s="4"/>
      <c r="Y287" s="4"/>
      <c r="Z287" s="4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</row>
    <row r="288" spans="1:37" ht="12.75">
      <c r="A288" s="1" t="s">
        <v>15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>
        <f aca="true" t="shared" si="115" ref="L288:Q288">L279+L284</f>
        <v>672</v>
      </c>
      <c r="M288" s="4">
        <f t="shared" si="115"/>
        <v>729</v>
      </c>
      <c r="N288" s="4">
        <f t="shared" si="115"/>
        <v>714</v>
      </c>
      <c r="O288" s="4">
        <f t="shared" si="115"/>
        <v>727.7</v>
      </c>
      <c r="P288" s="4">
        <f t="shared" si="115"/>
        <v>693.711</v>
      </c>
      <c r="Q288" s="4">
        <f t="shared" si="115"/>
        <v>745.457</v>
      </c>
      <c r="R288" s="4"/>
      <c r="S288" s="4"/>
      <c r="T288" s="4"/>
      <c r="U288" s="4"/>
      <c r="V288" s="4"/>
      <c r="W288" s="4"/>
      <c r="X288" s="4"/>
      <c r="Y288" s="4"/>
      <c r="Z288" s="4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</row>
    <row r="289" spans="1:37" ht="12.75">
      <c r="A289" s="25" t="s">
        <v>126</v>
      </c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>
        <f aca="true" t="shared" si="116" ref="L289:Q289">L287-L288</f>
        <v>421.009</v>
      </c>
      <c r="M289" s="4">
        <f t="shared" si="116"/>
        <v>428.83799999999997</v>
      </c>
      <c r="N289" s="4">
        <f t="shared" si="116"/>
        <v>535.578</v>
      </c>
      <c r="O289" s="4">
        <f t="shared" si="116"/>
        <v>629.0619999999999</v>
      </c>
      <c r="P289" s="4">
        <f t="shared" si="116"/>
        <v>764.3720000000001</v>
      </c>
      <c r="Q289" s="4">
        <f t="shared" si="116"/>
        <v>799.036</v>
      </c>
      <c r="R289" s="4"/>
      <c r="S289" s="4"/>
      <c r="T289" s="4"/>
      <c r="U289" s="4"/>
      <c r="V289" s="4"/>
      <c r="W289" s="4"/>
      <c r="X289" s="4"/>
      <c r="Y289" s="4"/>
      <c r="Z289" s="4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</row>
    <row r="290" spans="1:37" ht="12.75">
      <c r="A290" s="2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  <c r="AK290" s="89"/>
    </row>
    <row r="291" spans="1:37" ht="12.75">
      <c r="A291" s="18" t="s">
        <v>16</v>
      </c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>
        <f aca="true" t="shared" si="117" ref="L291:Q296">L4</f>
        <v>1055.093</v>
      </c>
      <c r="M291" s="4">
        <f t="shared" si="117"/>
        <v>1091.328</v>
      </c>
      <c r="N291" s="4">
        <f t="shared" si="117"/>
        <v>1154.471</v>
      </c>
      <c r="O291" s="4">
        <f t="shared" si="117"/>
        <v>1258.721</v>
      </c>
      <c r="P291" s="4">
        <f t="shared" si="117"/>
        <v>1351.932</v>
      </c>
      <c r="Q291" s="4">
        <f t="shared" si="117"/>
        <v>1453.177</v>
      </c>
      <c r="R291" s="4"/>
      <c r="S291" s="4"/>
      <c r="T291" s="4"/>
      <c r="U291" s="4"/>
      <c r="V291" s="4"/>
      <c r="W291" s="4"/>
      <c r="X291" s="4"/>
      <c r="Y291" s="4"/>
      <c r="Z291" s="4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</row>
    <row r="292" spans="1:37" ht="12.75">
      <c r="A292" s="1" t="s">
        <v>17</v>
      </c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>
        <f t="shared" si="117"/>
        <v>1324.331</v>
      </c>
      <c r="M292" s="4">
        <f t="shared" si="117"/>
        <v>1381.649</v>
      </c>
      <c r="N292" s="4">
        <f t="shared" si="117"/>
        <v>1409.522</v>
      </c>
      <c r="O292" s="4">
        <f t="shared" si="117"/>
        <v>1461.907</v>
      </c>
      <c r="P292" s="4">
        <f t="shared" si="117"/>
        <v>1515.884</v>
      </c>
      <c r="Q292" s="4">
        <f t="shared" si="117"/>
        <v>1560.608</v>
      </c>
      <c r="R292" s="4"/>
      <c r="S292" s="4"/>
      <c r="T292" s="4"/>
      <c r="U292" s="4"/>
      <c r="V292" s="4"/>
      <c r="W292" s="4"/>
      <c r="X292" s="4"/>
      <c r="Y292" s="4"/>
      <c r="Z292" s="4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</row>
    <row r="293" spans="1:37" ht="12.75">
      <c r="A293" s="1" t="s">
        <v>18</v>
      </c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>
        <f t="shared" si="117"/>
        <v>533.328</v>
      </c>
      <c r="M293" s="4">
        <f t="shared" si="117"/>
        <v>533.829</v>
      </c>
      <c r="N293" s="4">
        <f t="shared" si="117"/>
        <v>539.412</v>
      </c>
      <c r="O293" s="4">
        <f t="shared" si="117"/>
        <v>541.41</v>
      </c>
      <c r="P293" s="4">
        <f t="shared" si="117"/>
        <v>544.862</v>
      </c>
      <c r="Q293" s="4">
        <f t="shared" si="117"/>
        <v>532.707</v>
      </c>
      <c r="R293" s="4"/>
      <c r="S293" s="4"/>
      <c r="T293" s="4"/>
      <c r="U293" s="4"/>
      <c r="V293" s="4"/>
      <c r="W293" s="4"/>
      <c r="X293" s="4"/>
      <c r="Y293" s="4"/>
      <c r="Z293" s="4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</row>
    <row r="294" spans="1:37" ht="12.75">
      <c r="A294" s="1" t="s">
        <v>19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>
        <f t="shared" si="117"/>
        <v>194.448</v>
      </c>
      <c r="M294" s="4">
        <f t="shared" si="117"/>
        <v>199.344</v>
      </c>
      <c r="N294" s="4">
        <f t="shared" si="117"/>
        <v>198.713</v>
      </c>
      <c r="O294" s="4">
        <f t="shared" si="117"/>
        <v>202.932</v>
      </c>
      <c r="P294" s="4">
        <f t="shared" si="117"/>
        <v>232.134</v>
      </c>
      <c r="Q294" s="4">
        <f t="shared" si="117"/>
        <v>241.053</v>
      </c>
      <c r="R294" s="4"/>
      <c r="S294" s="4"/>
      <c r="T294" s="4"/>
      <c r="U294" s="4"/>
      <c r="V294" s="4"/>
      <c r="W294" s="4"/>
      <c r="X294" s="4"/>
      <c r="Y294" s="4"/>
      <c r="Z294" s="4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</row>
    <row r="295" spans="1:37" ht="12.75">
      <c r="A295" s="1" t="s">
        <v>108</v>
      </c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>
        <f t="shared" si="117"/>
        <v>596.534</v>
      </c>
      <c r="M295" s="4">
        <f t="shared" si="117"/>
        <v>648.441</v>
      </c>
      <c r="N295" s="4">
        <f t="shared" si="117"/>
        <v>671.361</v>
      </c>
      <c r="O295" s="4">
        <f t="shared" si="117"/>
        <v>717.513</v>
      </c>
      <c r="P295" s="4">
        <f t="shared" si="117"/>
        <v>738.825</v>
      </c>
      <c r="Q295" s="4">
        <f t="shared" si="117"/>
        <v>786.775</v>
      </c>
      <c r="R295" s="4"/>
      <c r="S295" s="4"/>
      <c r="T295" s="4"/>
      <c r="U295" s="4"/>
      <c r="V295" s="4"/>
      <c r="W295" s="4"/>
      <c r="X295" s="4"/>
      <c r="Y295" s="4"/>
      <c r="Z295" s="4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</row>
    <row r="296" spans="1:37" ht="12.75">
      <c r="A296" s="18" t="s">
        <v>20</v>
      </c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>
        <f t="shared" si="117"/>
        <v>-269.269</v>
      </c>
      <c r="M296" s="4">
        <f t="shared" si="117"/>
        <v>-290.334</v>
      </c>
      <c r="N296" s="4">
        <f t="shared" si="117"/>
        <v>-255.085</v>
      </c>
      <c r="O296" s="4">
        <f t="shared" si="117"/>
        <v>-203.228</v>
      </c>
      <c r="P296" s="4">
        <f t="shared" si="117"/>
        <v>-163.991</v>
      </c>
      <c r="Q296" s="4">
        <f t="shared" si="117"/>
        <v>-107.473</v>
      </c>
      <c r="R296" s="4"/>
      <c r="S296" s="4"/>
      <c r="T296" s="4"/>
      <c r="U296" s="4"/>
      <c r="V296" s="4"/>
      <c r="W296" s="4"/>
      <c r="X296" s="4"/>
      <c r="Y296" s="4"/>
      <c r="Z296" s="4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</row>
    <row r="297" spans="1:37" ht="12.75">
      <c r="A297" s="24" t="s">
        <v>127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>
        <f aca="true" t="shared" si="118" ref="L297:Q297">L11</f>
        <v>458.5590000000001</v>
      </c>
      <c r="M297" s="4">
        <f t="shared" si="118"/>
        <v>442.88699999999994</v>
      </c>
      <c r="N297" s="4">
        <f t="shared" si="118"/>
        <v>483.11</v>
      </c>
      <c r="O297" s="4">
        <f t="shared" si="118"/>
        <v>541.208</v>
      </c>
      <c r="P297" s="4">
        <f t="shared" si="118"/>
        <v>613.107</v>
      </c>
      <c r="Q297" s="4">
        <f t="shared" si="118"/>
        <v>666.4019999999999</v>
      </c>
      <c r="R297" s="4"/>
      <c r="S297" s="4"/>
      <c r="T297" s="4"/>
      <c r="U297" s="4"/>
      <c r="V297" s="4"/>
      <c r="W297" s="4"/>
      <c r="X297" s="4"/>
      <c r="Y297" s="4"/>
      <c r="Z297" s="4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  <c r="AK297" s="89"/>
    </row>
    <row r="298" spans="1:37" ht="12.75">
      <c r="A298" s="18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</row>
    <row r="299" spans="1:37" ht="12.75">
      <c r="A299" s="24" t="s">
        <v>103</v>
      </c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>
        <f aca="true" t="shared" si="119" ref="L299:Q299">L291-L287</f>
        <v>-37.91599999999994</v>
      </c>
      <c r="M299" s="4">
        <f t="shared" si="119"/>
        <v>-66.50999999999999</v>
      </c>
      <c r="N299" s="4">
        <f t="shared" si="119"/>
        <v>-95.10699999999997</v>
      </c>
      <c r="O299" s="4">
        <f t="shared" si="119"/>
        <v>-98.04099999999994</v>
      </c>
      <c r="P299" s="4">
        <f t="shared" si="119"/>
        <v>-106.15100000000007</v>
      </c>
      <c r="Q299" s="4">
        <f t="shared" si="119"/>
        <v>-91.31600000000003</v>
      </c>
      <c r="R299" s="4"/>
      <c r="S299" s="4"/>
      <c r="T299" s="4"/>
      <c r="U299" s="4"/>
      <c r="V299" s="4"/>
      <c r="W299" s="4"/>
      <c r="X299" s="4"/>
      <c r="Y299" s="4"/>
      <c r="Z299" s="4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</row>
    <row r="300" spans="1:37" ht="12.75">
      <c r="A300" s="25" t="s">
        <v>115</v>
      </c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>
        <f aca="true" t="shared" si="120" ref="L300:Q300">L295-L288</f>
        <v>-75.46600000000001</v>
      </c>
      <c r="M300" s="4">
        <f t="shared" si="120"/>
        <v>-80.55899999999997</v>
      </c>
      <c r="N300" s="4">
        <f t="shared" si="120"/>
        <v>-42.63900000000001</v>
      </c>
      <c r="O300" s="4">
        <f t="shared" si="120"/>
        <v>-10.187000000000012</v>
      </c>
      <c r="P300" s="4">
        <f t="shared" si="120"/>
        <v>45.11400000000003</v>
      </c>
      <c r="Q300" s="4">
        <f t="shared" si="120"/>
        <v>41.317999999999984</v>
      </c>
      <c r="R300" s="4"/>
      <c r="S300" s="4"/>
      <c r="T300" s="4"/>
      <c r="U300" s="4"/>
      <c r="V300" s="4"/>
      <c r="W300" s="4"/>
      <c r="X300" s="4"/>
      <c r="Y300" s="4"/>
      <c r="Z300" s="4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</row>
    <row r="301" spans="1:37" ht="12.75">
      <c r="A301" s="25" t="s">
        <v>128</v>
      </c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>
        <f aca="true" t="shared" si="121" ref="L301:Q301">L299-L300</f>
        <v>37.55000000000007</v>
      </c>
      <c r="M301" s="4">
        <f t="shared" si="121"/>
        <v>14.048999999999978</v>
      </c>
      <c r="N301" s="4">
        <f t="shared" si="121"/>
        <v>-52.46799999999996</v>
      </c>
      <c r="O301" s="4">
        <f t="shared" si="121"/>
        <v>-87.85399999999993</v>
      </c>
      <c r="P301" s="4">
        <f t="shared" si="121"/>
        <v>-151.2650000000001</v>
      </c>
      <c r="Q301" s="4">
        <f t="shared" si="121"/>
        <v>-132.63400000000001</v>
      </c>
      <c r="R301" s="4"/>
      <c r="S301" s="4"/>
      <c r="T301" s="4"/>
      <c r="U301" s="4"/>
      <c r="V301" s="4"/>
      <c r="W301" s="4"/>
      <c r="X301" s="4"/>
      <c r="Y301" s="4"/>
      <c r="Z301" s="4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</row>
    <row r="302" spans="1:37" ht="12.75">
      <c r="A302" s="2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</row>
    <row r="303" spans="1:37" ht="12.75">
      <c r="A303" s="11" t="s">
        <v>47</v>
      </c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</row>
    <row r="304" spans="1:37" ht="12.75">
      <c r="A304" s="18" t="s">
        <v>48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>
        <v>1102</v>
      </c>
      <c r="N304" s="4">
        <v>1179</v>
      </c>
      <c r="O304" s="4">
        <v>1263</v>
      </c>
      <c r="P304" s="4">
        <v>1342</v>
      </c>
      <c r="Q304" s="4">
        <v>1415</v>
      </c>
      <c r="R304" s="4">
        <v>1492</v>
      </c>
      <c r="S304" s="4"/>
      <c r="T304" s="4"/>
      <c r="U304" s="4"/>
      <c r="V304" s="4"/>
      <c r="W304" s="4"/>
      <c r="X304" s="4"/>
      <c r="Y304" s="4"/>
      <c r="Z304" s="4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  <c r="AK304" s="89"/>
    </row>
    <row r="305" spans="1:37" ht="12.75">
      <c r="A305" s="1" t="s">
        <v>49</v>
      </c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>
        <v>1454</v>
      </c>
      <c r="N305" s="4">
        <v>1505</v>
      </c>
      <c r="O305" s="4">
        <v>1523</v>
      </c>
      <c r="P305" s="4">
        <v>1536</v>
      </c>
      <c r="Q305" s="4">
        <v>1593</v>
      </c>
      <c r="R305" s="4">
        <v>1718</v>
      </c>
      <c r="S305" s="4"/>
      <c r="T305" s="4"/>
      <c r="U305" s="4"/>
      <c r="V305" s="4"/>
      <c r="W305" s="4"/>
      <c r="X305" s="4"/>
      <c r="Y305" s="4"/>
      <c r="Z305" s="4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</row>
    <row r="306" spans="1:37" ht="12.75">
      <c r="A306" s="1" t="s">
        <v>10</v>
      </c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>
        <v>547</v>
      </c>
      <c r="N306" s="4">
        <v>538</v>
      </c>
      <c r="O306" s="4">
        <v>531</v>
      </c>
      <c r="P306" s="4">
        <v>532</v>
      </c>
      <c r="Q306" s="4">
        <v>550</v>
      </c>
      <c r="R306" s="4">
        <v>569</v>
      </c>
      <c r="S306" s="4"/>
      <c r="T306" s="4"/>
      <c r="U306" s="4"/>
      <c r="V306" s="4"/>
      <c r="W306" s="4"/>
      <c r="X306" s="4"/>
      <c r="Y306" s="4"/>
      <c r="Z306" s="4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</row>
    <row r="307" spans="1:37" ht="12.75">
      <c r="A307" s="1" t="s">
        <v>11</v>
      </c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>
        <v>201</v>
      </c>
      <c r="N307" s="4">
        <v>213</v>
      </c>
      <c r="O307" s="4">
        <v>231</v>
      </c>
      <c r="P307" s="4">
        <v>245</v>
      </c>
      <c r="Q307" s="4">
        <v>260</v>
      </c>
      <c r="R307" s="4">
        <v>278</v>
      </c>
      <c r="S307" s="4"/>
      <c r="T307" s="4"/>
      <c r="U307" s="4"/>
      <c r="V307" s="4"/>
      <c r="W307" s="4"/>
      <c r="X307" s="4"/>
      <c r="Y307" s="4"/>
      <c r="Z307" s="4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</row>
    <row r="308" spans="1:37" ht="12.75">
      <c r="A308" s="1" t="s">
        <v>12</v>
      </c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>
        <v>706</v>
      </c>
      <c r="N308" s="4">
        <v>754</v>
      </c>
      <c r="O308" s="4">
        <v>761</v>
      </c>
      <c r="P308" s="4">
        <v>759</v>
      </c>
      <c r="Q308" s="4">
        <v>783</v>
      </c>
      <c r="R308" s="4">
        <v>871</v>
      </c>
      <c r="S308" s="4"/>
      <c r="T308" s="4"/>
      <c r="U308" s="4"/>
      <c r="V308" s="4"/>
      <c r="W308" s="4"/>
      <c r="X308" s="4"/>
      <c r="Y308" s="4"/>
      <c r="Z308" s="4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</row>
    <row r="309" spans="1:37" ht="12.75">
      <c r="A309" s="1" t="s">
        <v>13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>
        <f aca="true" t="shared" si="122" ref="M309:R309">M304-M305</f>
        <v>-352</v>
      </c>
      <c r="N309" s="4">
        <f t="shared" si="122"/>
        <v>-326</v>
      </c>
      <c r="O309" s="4">
        <f t="shared" si="122"/>
        <v>-260</v>
      </c>
      <c r="P309" s="4">
        <f t="shared" si="122"/>
        <v>-194</v>
      </c>
      <c r="Q309" s="4">
        <f t="shared" si="122"/>
        <v>-178</v>
      </c>
      <c r="R309" s="4">
        <f t="shared" si="122"/>
        <v>-226</v>
      </c>
      <c r="S309" s="4"/>
      <c r="T309" s="4"/>
      <c r="U309" s="4"/>
      <c r="V309" s="4"/>
      <c r="W309" s="4"/>
      <c r="X309" s="4"/>
      <c r="Y309" s="4"/>
      <c r="Z309" s="4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  <c r="AK309" s="89"/>
    </row>
    <row r="310" spans="1:37" ht="12.75">
      <c r="A310" s="25" t="s">
        <v>125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>
        <f aca="true" t="shared" si="123" ref="M310:R310">M304-M308</f>
        <v>396</v>
      </c>
      <c r="N310" s="4">
        <f t="shared" si="123"/>
        <v>425</v>
      </c>
      <c r="O310" s="4">
        <f t="shared" si="123"/>
        <v>502</v>
      </c>
      <c r="P310" s="4">
        <f t="shared" si="123"/>
        <v>583</v>
      </c>
      <c r="Q310" s="4">
        <f t="shared" si="123"/>
        <v>632</v>
      </c>
      <c r="R310" s="4">
        <f t="shared" si="123"/>
        <v>621</v>
      </c>
      <c r="S310" s="4"/>
      <c r="T310" s="4"/>
      <c r="U310" s="4"/>
      <c r="V310" s="4"/>
      <c r="W310" s="4"/>
      <c r="X310" s="4"/>
      <c r="Y310" s="4"/>
      <c r="Z310" s="4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  <c r="AK310" s="89"/>
    </row>
    <row r="311" spans="1:37" ht="12.7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</row>
    <row r="312" spans="1:37" ht="12.75">
      <c r="A312" s="24" t="s">
        <v>131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>
        <f>'Revenue Legislation'!M48</f>
        <v>-14.623999999999997</v>
      </c>
      <c r="N312" s="4">
        <f>'Revenue Legislation'!N48</f>
        <v>-1.1020000000000008</v>
      </c>
      <c r="O312" s="4">
        <f>'Revenue Legislation'!O48</f>
        <v>25.447000000000003</v>
      </c>
      <c r="P312" s="4">
        <f>'Revenue Legislation'!P48</f>
        <v>42.431000000000004</v>
      </c>
      <c r="Q312" s="4">
        <f>'Revenue Legislation'!Q48</f>
        <v>48.791</v>
      </c>
      <c r="R312" s="4">
        <f>'Revenue Legislation'!R48</f>
        <v>58.57800000000002</v>
      </c>
      <c r="S312" s="4"/>
      <c r="T312" s="4"/>
      <c r="U312" s="4"/>
      <c r="V312" s="4"/>
      <c r="W312" s="4"/>
      <c r="X312" s="4"/>
      <c r="Y312" s="4"/>
      <c r="Z312" s="4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</row>
    <row r="313" spans="1:37" ht="12.75">
      <c r="A313" s="25" t="s">
        <v>129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>
        <f>'Mandatory Outlay Legislation'!M46</f>
        <v>4</v>
      </c>
      <c r="N313" s="4">
        <f>'Mandatory Outlay Legislation'!N46</f>
        <v>5</v>
      </c>
      <c r="O313" s="4">
        <f>'Mandatory Outlay Legislation'!O46</f>
        <v>-1.3</v>
      </c>
      <c r="P313" s="4">
        <f>'Mandatory Outlay Legislation'!P46</f>
        <v>-8.289</v>
      </c>
      <c r="Q313" s="4">
        <f>'Mandatory Outlay Legislation'!Q46</f>
        <v>-14.543000000000003</v>
      </c>
      <c r="R313" s="4">
        <f>'Mandatory Outlay Legislation'!R46</f>
        <v>-30.326999999999998</v>
      </c>
      <c r="S313" s="4"/>
      <c r="T313" s="4"/>
      <c r="U313" s="4"/>
      <c r="V313" s="4"/>
      <c r="W313" s="4"/>
      <c r="X313" s="4"/>
      <c r="Y313" s="4"/>
      <c r="Z313" s="4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</row>
    <row r="314" spans="1:37" ht="12.75">
      <c r="A314" s="25" t="s">
        <v>130</v>
      </c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>
        <f aca="true" t="shared" si="124" ref="M314:R314">M312-M313</f>
        <v>-18.623999999999995</v>
      </c>
      <c r="N314" s="4">
        <f t="shared" si="124"/>
        <v>-6.102</v>
      </c>
      <c r="O314" s="4">
        <f t="shared" si="124"/>
        <v>26.747000000000003</v>
      </c>
      <c r="P314" s="4">
        <f t="shared" si="124"/>
        <v>50.720000000000006</v>
      </c>
      <c r="Q314" s="4">
        <f t="shared" si="124"/>
        <v>63.334</v>
      </c>
      <c r="R314" s="4">
        <f t="shared" si="124"/>
        <v>88.90500000000002</v>
      </c>
      <c r="S314" s="4"/>
      <c r="T314" s="4"/>
      <c r="U314" s="4"/>
      <c r="V314" s="4"/>
      <c r="W314" s="4"/>
      <c r="X314" s="4"/>
      <c r="Y314" s="4"/>
      <c r="Z314" s="4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</row>
    <row r="315" spans="1:37" ht="12.7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  <c r="AK315" s="89"/>
    </row>
    <row r="316" spans="1:37" ht="12.75">
      <c r="A316" s="18" t="s">
        <v>14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>
        <f aca="true" t="shared" si="125" ref="M316:R316">M304+M312</f>
        <v>1087.376</v>
      </c>
      <c r="N316" s="4">
        <f t="shared" si="125"/>
        <v>1177.898</v>
      </c>
      <c r="O316" s="4">
        <f t="shared" si="125"/>
        <v>1288.4470000000001</v>
      </c>
      <c r="P316" s="4">
        <f t="shared" si="125"/>
        <v>1384.431</v>
      </c>
      <c r="Q316" s="4">
        <f t="shared" si="125"/>
        <v>1463.791</v>
      </c>
      <c r="R316" s="4">
        <f t="shared" si="125"/>
        <v>1550.578</v>
      </c>
      <c r="S316" s="4"/>
      <c r="T316" s="4"/>
      <c r="U316" s="4"/>
      <c r="V316" s="4"/>
      <c r="W316" s="4"/>
      <c r="X316" s="4"/>
      <c r="Y316" s="4"/>
      <c r="Z316" s="4"/>
      <c r="AA316" s="89"/>
      <c r="AB316" s="89"/>
      <c r="AC316" s="89"/>
      <c r="AD316" s="89"/>
      <c r="AE316" s="89"/>
      <c r="AF316" s="89"/>
      <c r="AG316" s="89"/>
      <c r="AH316" s="89"/>
      <c r="AI316" s="89"/>
      <c r="AJ316" s="89"/>
      <c r="AK316" s="89"/>
    </row>
    <row r="317" spans="1:37" ht="12.75">
      <c r="A317" s="1" t="s">
        <v>15</v>
      </c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>
        <f aca="true" t="shared" si="126" ref="M317:R317">M308+M313</f>
        <v>710</v>
      </c>
      <c r="N317" s="4">
        <f t="shared" si="126"/>
        <v>759</v>
      </c>
      <c r="O317" s="4">
        <f t="shared" si="126"/>
        <v>759.7</v>
      </c>
      <c r="P317" s="4">
        <f t="shared" si="126"/>
        <v>750.711</v>
      </c>
      <c r="Q317" s="4">
        <f t="shared" si="126"/>
        <v>768.457</v>
      </c>
      <c r="R317" s="4">
        <f t="shared" si="126"/>
        <v>840.673</v>
      </c>
      <c r="S317" s="4"/>
      <c r="T317" s="4"/>
      <c r="U317" s="4"/>
      <c r="V317" s="4"/>
      <c r="W317" s="4"/>
      <c r="X317" s="4"/>
      <c r="Y317" s="4"/>
      <c r="Z317" s="4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  <c r="AK317" s="89"/>
    </row>
    <row r="318" spans="1:37" ht="12.75">
      <c r="A318" s="25" t="s">
        <v>126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>
        <f aca="true" t="shared" si="127" ref="M318:R318">M316-M317</f>
        <v>377.376</v>
      </c>
      <c r="N318" s="4">
        <f t="shared" si="127"/>
        <v>418.8979999999999</v>
      </c>
      <c r="O318" s="4">
        <f t="shared" si="127"/>
        <v>528.7470000000001</v>
      </c>
      <c r="P318" s="4">
        <f t="shared" si="127"/>
        <v>633.72</v>
      </c>
      <c r="Q318" s="4">
        <f t="shared" si="127"/>
        <v>695.334</v>
      </c>
      <c r="R318" s="4">
        <f t="shared" si="127"/>
        <v>709.905</v>
      </c>
      <c r="S318" s="4"/>
      <c r="T318" s="4"/>
      <c r="U318" s="4"/>
      <c r="V318" s="4"/>
      <c r="W318" s="4"/>
      <c r="X318" s="4"/>
      <c r="Y318" s="4"/>
      <c r="Z318" s="4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</row>
    <row r="319" spans="1:37" ht="12.75">
      <c r="A319" s="2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</row>
    <row r="320" spans="1:37" ht="12.75">
      <c r="A320" s="18" t="s">
        <v>16</v>
      </c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>
        <f aca="true" t="shared" si="128" ref="M320:R325">M4</f>
        <v>1091.328</v>
      </c>
      <c r="N320" s="4">
        <f t="shared" si="128"/>
        <v>1154.471</v>
      </c>
      <c r="O320" s="4">
        <f t="shared" si="128"/>
        <v>1258.721</v>
      </c>
      <c r="P320" s="4">
        <f t="shared" si="128"/>
        <v>1351.932</v>
      </c>
      <c r="Q320" s="4">
        <f t="shared" si="128"/>
        <v>1453.177</v>
      </c>
      <c r="R320" s="4">
        <f t="shared" si="128"/>
        <v>1579.423</v>
      </c>
      <c r="S320" s="4"/>
      <c r="T320" s="4"/>
      <c r="U320" s="4"/>
      <c r="V320" s="4"/>
      <c r="W320" s="4"/>
      <c r="X320" s="4"/>
      <c r="Y320" s="4"/>
      <c r="Z320" s="4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</row>
    <row r="321" spans="1:37" ht="12.75">
      <c r="A321" s="1" t="s">
        <v>17</v>
      </c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>
        <f t="shared" si="128"/>
        <v>1381.649</v>
      </c>
      <c r="N321" s="4">
        <f t="shared" si="128"/>
        <v>1409.522</v>
      </c>
      <c r="O321" s="4">
        <f t="shared" si="128"/>
        <v>1461.907</v>
      </c>
      <c r="P321" s="4">
        <f t="shared" si="128"/>
        <v>1515.884</v>
      </c>
      <c r="Q321" s="4">
        <f t="shared" si="128"/>
        <v>1560.608</v>
      </c>
      <c r="R321" s="4">
        <f t="shared" si="128"/>
        <v>1601.307</v>
      </c>
      <c r="S321" s="4"/>
      <c r="T321" s="4"/>
      <c r="U321" s="4"/>
      <c r="V321" s="4"/>
      <c r="W321" s="4"/>
      <c r="X321" s="4"/>
      <c r="Y321" s="4"/>
      <c r="Z321" s="4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</row>
    <row r="322" spans="1:37" ht="12.75">
      <c r="A322" s="1" t="s">
        <v>18</v>
      </c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>
        <f t="shared" si="128"/>
        <v>533.829</v>
      </c>
      <c r="N322" s="4">
        <f t="shared" si="128"/>
        <v>539.412</v>
      </c>
      <c r="O322" s="4">
        <f t="shared" si="128"/>
        <v>541.41</v>
      </c>
      <c r="P322" s="4">
        <f t="shared" si="128"/>
        <v>544.862</v>
      </c>
      <c r="Q322" s="4">
        <f t="shared" si="128"/>
        <v>532.707</v>
      </c>
      <c r="R322" s="4">
        <f t="shared" si="128"/>
        <v>547.233</v>
      </c>
      <c r="S322" s="4"/>
      <c r="T322" s="4"/>
      <c r="U322" s="4"/>
      <c r="V322" s="4"/>
      <c r="W322" s="4"/>
      <c r="X322" s="4"/>
      <c r="Y322" s="4"/>
      <c r="Z322" s="4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  <c r="AK322" s="89"/>
    </row>
    <row r="323" spans="1:37" ht="12.75">
      <c r="A323" s="1" t="s">
        <v>19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>
        <f t="shared" si="128"/>
        <v>199.344</v>
      </c>
      <c r="N323" s="4">
        <f t="shared" si="128"/>
        <v>198.713</v>
      </c>
      <c r="O323" s="4">
        <f t="shared" si="128"/>
        <v>202.932</v>
      </c>
      <c r="P323" s="4">
        <f t="shared" si="128"/>
        <v>232.134</v>
      </c>
      <c r="Q323" s="4">
        <f t="shared" si="128"/>
        <v>241.053</v>
      </c>
      <c r="R323" s="4">
        <f t="shared" si="128"/>
        <v>243.984</v>
      </c>
      <c r="S323" s="4"/>
      <c r="T323" s="4"/>
      <c r="U323" s="4"/>
      <c r="V323" s="4"/>
      <c r="W323" s="4"/>
      <c r="X323" s="4"/>
      <c r="Y323" s="4"/>
      <c r="Z323" s="4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  <c r="AK323" s="89"/>
    </row>
    <row r="324" spans="1:37" ht="12.75">
      <c r="A324" s="1" t="s">
        <v>108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>
        <f t="shared" si="128"/>
        <v>648.441</v>
      </c>
      <c r="N324" s="4">
        <f t="shared" si="128"/>
        <v>671.361</v>
      </c>
      <c r="O324" s="4">
        <f t="shared" si="128"/>
        <v>717.513</v>
      </c>
      <c r="P324" s="4">
        <f t="shared" si="128"/>
        <v>738.825</v>
      </c>
      <c r="Q324" s="4">
        <f t="shared" si="128"/>
        <v>786.775</v>
      </c>
      <c r="R324" s="4">
        <f t="shared" si="128"/>
        <v>810.01</v>
      </c>
      <c r="S324" s="4"/>
      <c r="T324" s="4"/>
      <c r="U324" s="4"/>
      <c r="V324" s="4"/>
      <c r="W324" s="4"/>
      <c r="X324" s="4"/>
      <c r="Y324" s="4"/>
      <c r="Z324" s="4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  <c r="AK324" s="89"/>
    </row>
    <row r="325" spans="1:37" ht="12.75">
      <c r="A325" s="18" t="s">
        <v>20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>
        <f t="shared" si="128"/>
        <v>-290.334</v>
      </c>
      <c r="N325" s="4">
        <f t="shared" si="128"/>
        <v>-255.085</v>
      </c>
      <c r="O325" s="4">
        <f t="shared" si="128"/>
        <v>-203.228</v>
      </c>
      <c r="P325" s="4">
        <f t="shared" si="128"/>
        <v>-163.991</v>
      </c>
      <c r="Q325" s="4">
        <f t="shared" si="128"/>
        <v>-107.473</v>
      </c>
      <c r="R325" s="4">
        <f t="shared" si="128"/>
        <v>-21.935</v>
      </c>
      <c r="S325" s="4"/>
      <c r="T325" s="4"/>
      <c r="U325" s="4"/>
      <c r="V325" s="4"/>
      <c r="W325" s="4"/>
      <c r="X325" s="4"/>
      <c r="Y325" s="4"/>
      <c r="Z325" s="4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</row>
    <row r="326" spans="1:37" ht="12.75">
      <c r="A326" s="24" t="s">
        <v>127</v>
      </c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>
        <f aca="true" t="shared" si="129" ref="M326:R326">M11</f>
        <v>442.88699999999994</v>
      </c>
      <c r="N326" s="4">
        <f t="shared" si="129"/>
        <v>483.11</v>
      </c>
      <c r="O326" s="4">
        <f t="shared" si="129"/>
        <v>541.208</v>
      </c>
      <c r="P326" s="4">
        <f t="shared" si="129"/>
        <v>613.107</v>
      </c>
      <c r="Q326" s="4">
        <f t="shared" si="129"/>
        <v>666.4019999999999</v>
      </c>
      <c r="R326" s="4">
        <f t="shared" si="129"/>
        <v>769.413</v>
      </c>
      <c r="S326" s="4"/>
      <c r="T326" s="4"/>
      <c r="U326" s="4"/>
      <c r="V326" s="4"/>
      <c r="W326" s="4"/>
      <c r="X326" s="4"/>
      <c r="Y326" s="4"/>
      <c r="Z326" s="4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</row>
    <row r="327" spans="1:37" ht="12.75">
      <c r="A327" s="18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</row>
    <row r="328" spans="1:37" ht="12.75">
      <c r="A328" s="24" t="s">
        <v>103</v>
      </c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>
        <f aca="true" t="shared" si="130" ref="M328:R328">M320-M316</f>
        <v>3.951999999999998</v>
      </c>
      <c r="N328" s="4">
        <f t="shared" si="130"/>
        <v>-23.426999999999907</v>
      </c>
      <c r="O328" s="4">
        <f t="shared" si="130"/>
        <v>-29.726000000000113</v>
      </c>
      <c r="P328" s="4">
        <f t="shared" si="130"/>
        <v>-32.499000000000024</v>
      </c>
      <c r="Q328" s="4">
        <f t="shared" si="130"/>
        <v>-10.614000000000033</v>
      </c>
      <c r="R328" s="4">
        <f t="shared" si="130"/>
        <v>28.845000000000027</v>
      </c>
      <c r="S328" s="4"/>
      <c r="T328" s="4"/>
      <c r="U328" s="4"/>
      <c r="V328" s="4"/>
      <c r="W328" s="4"/>
      <c r="X328" s="4"/>
      <c r="Y328" s="4"/>
      <c r="Z328" s="4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</row>
    <row r="329" spans="1:37" ht="12.75">
      <c r="A329" s="25" t="s">
        <v>115</v>
      </c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>
        <f aca="true" t="shared" si="131" ref="M329:R329">M324-M317</f>
        <v>-61.55899999999997</v>
      </c>
      <c r="N329" s="4">
        <f t="shared" si="131"/>
        <v>-87.63900000000001</v>
      </c>
      <c r="O329" s="4">
        <f t="shared" si="131"/>
        <v>-42.18700000000001</v>
      </c>
      <c r="P329" s="4">
        <f t="shared" si="131"/>
        <v>-11.885999999999967</v>
      </c>
      <c r="Q329" s="4">
        <f t="shared" si="131"/>
        <v>18.317999999999984</v>
      </c>
      <c r="R329" s="4">
        <f t="shared" si="131"/>
        <v>-30.66300000000001</v>
      </c>
      <c r="S329" s="4"/>
      <c r="T329" s="4"/>
      <c r="U329" s="4"/>
      <c r="V329" s="4"/>
      <c r="W329" s="4"/>
      <c r="X329" s="4"/>
      <c r="Y329" s="4"/>
      <c r="Z329" s="4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</row>
    <row r="330" spans="1:37" ht="12.75">
      <c r="A330" s="25" t="s">
        <v>128</v>
      </c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>
        <f aca="true" t="shared" si="132" ref="M330:R330">M328-M329</f>
        <v>65.51099999999997</v>
      </c>
      <c r="N330" s="4">
        <f t="shared" si="132"/>
        <v>64.2120000000001</v>
      </c>
      <c r="O330" s="4">
        <f t="shared" si="132"/>
        <v>12.460999999999899</v>
      </c>
      <c r="P330" s="4">
        <f t="shared" si="132"/>
        <v>-20.613000000000056</v>
      </c>
      <c r="Q330" s="4">
        <f t="shared" si="132"/>
        <v>-28.932000000000016</v>
      </c>
      <c r="R330" s="4">
        <f t="shared" si="132"/>
        <v>59.50800000000004</v>
      </c>
      <c r="S330" s="4"/>
      <c r="T330" s="4"/>
      <c r="U330" s="4"/>
      <c r="V330" s="4"/>
      <c r="W330" s="4"/>
      <c r="X330" s="4"/>
      <c r="Y330" s="4"/>
      <c r="Z330" s="4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  <c r="AK330" s="89"/>
    </row>
    <row r="331" spans="1:37" ht="12.75">
      <c r="A331" s="2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</row>
    <row r="332" spans="1:37" ht="12.75">
      <c r="A332" s="11" t="s">
        <v>50</v>
      </c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</row>
    <row r="333" spans="1:37" ht="12.75">
      <c r="A333" s="18" t="s">
        <v>51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>
        <v>1143</v>
      </c>
      <c r="O333" s="4">
        <v>1215</v>
      </c>
      <c r="P333" s="4">
        <v>1291</v>
      </c>
      <c r="Q333" s="4">
        <v>1356</v>
      </c>
      <c r="R333" s="4">
        <v>1414</v>
      </c>
      <c r="S333" s="4">
        <v>1482</v>
      </c>
      <c r="T333" s="4"/>
      <c r="U333" s="4"/>
      <c r="V333" s="4"/>
      <c r="W333" s="4"/>
      <c r="X333" s="4"/>
      <c r="Y333" s="4"/>
      <c r="Z333" s="4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</row>
    <row r="334" spans="1:37" ht="12.75">
      <c r="A334" s="1" t="s">
        <v>52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>
        <v>1453</v>
      </c>
      <c r="O334" s="4">
        <v>1507</v>
      </c>
      <c r="P334" s="4">
        <v>1575</v>
      </c>
      <c r="Q334" s="4">
        <v>1643</v>
      </c>
      <c r="R334" s="4">
        <v>1733</v>
      </c>
      <c r="S334" s="4">
        <v>1839</v>
      </c>
      <c r="T334" s="4"/>
      <c r="U334" s="4"/>
      <c r="V334" s="4"/>
      <c r="W334" s="4"/>
      <c r="X334" s="4"/>
      <c r="Y334" s="4"/>
      <c r="Z334" s="4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</row>
    <row r="335" spans="1:37" ht="12.75">
      <c r="A335" s="1" t="s">
        <v>10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>
        <v>547</v>
      </c>
      <c r="O335" s="4">
        <v>539</v>
      </c>
      <c r="P335" s="4">
        <v>539</v>
      </c>
      <c r="Q335" s="4">
        <v>554</v>
      </c>
      <c r="R335" s="4">
        <v>569</v>
      </c>
      <c r="S335" s="4">
        <v>584</v>
      </c>
      <c r="T335" s="4"/>
      <c r="U335" s="4"/>
      <c r="V335" s="4"/>
      <c r="W335" s="4"/>
      <c r="X335" s="4"/>
      <c r="Y335" s="4"/>
      <c r="Z335" s="4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</row>
    <row r="336" spans="1:37" ht="12.75">
      <c r="A336" s="1" t="s">
        <v>11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>
        <v>198</v>
      </c>
      <c r="O336" s="4">
        <v>211</v>
      </c>
      <c r="P336" s="4">
        <v>231</v>
      </c>
      <c r="Q336" s="4">
        <v>250</v>
      </c>
      <c r="R336" s="4">
        <v>270</v>
      </c>
      <c r="S336" s="4">
        <v>292</v>
      </c>
      <c r="T336" s="4"/>
      <c r="U336" s="4"/>
      <c r="V336" s="4"/>
      <c r="W336" s="4"/>
      <c r="X336" s="4"/>
      <c r="Y336" s="4"/>
      <c r="Z336" s="4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  <c r="AK336" s="89"/>
    </row>
    <row r="337" spans="1:37" ht="12.75">
      <c r="A337" s="1" t="s">
        <v>12</v>
      </c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>
        <v>708</v>
      </c>
      <c r="O337" s="4">
        <v>757</v>
      </c>
      <c r="P337" s="4">
        <v>805</v>
      </c>
      <c r="Q337" s="4">
        <v>839</v>
      </c>
      <c r="R337" s="4">
        <v>894</v>
      </c>
      <c r="S337" s="4">
        <v>963</v>
      </c>
      <c r="T337" s="4"/>
      <c r="U337" s="4"/>
      <c r="V337" s="4"/>
      <c r="W337" s="4"/>
      <c r="X337" s="4"/>
      <c r="Y337" s="4"/>
      <c r="Z337" s="4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  <c r="AK337" s="89"/>
    </row>
    <row r="338" spans="1:37" ht="12.75">
      <c r="A338" s="1" t="s">
        <v>13</v>
      </c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>
        <f aca="true" t="shared" si="133" ref="N338:S338">N333-N334</f>
        <v>-310</v>
      </c>
      <c r="O338" s="4">
        <f t="shared" si="133"/>
        <v>-292</v>
      </c>
      <c r="P338" s="4">
        <f t="shared" si="133"/>
        <v>-284</v>
      </c>
      <c r="Q338" s="4">
        <f t="shared" si="133"/>
        <v>-287</v>
      </c>
      <c r="R338" s="4">
        <f t="shared" si="133"/>
        <v>-319</v>
      </c>
      <c r="S338" s="4">
        <f t="shared" si="133"/>
        <v>-357</v>
      </c>
      <c r="T338" s="4"/>
      <c r="U338" s="4"/>
      <c r="V338" s="4"/>
      <c r="W338" s="4"/>
      <c r="X338" s="4"/>
      <c r="Y338" s="4"/>
      <c r="Z338" s="4"/>
      <c r="AA338" s="89"/>
      <c r="AB338" s="89"/>
      <c r="AC338" s="89"/>
      <c r="AD338" s="89"/>
      <c r="AE338" s="89"/>
      <c r="AF338" s="89"/>
      <c r="AG338" s="89"/>
      <c r="AH338" s="89"/>
      <c r="AI338" s="89"/>
      <c r="AJ338" s="89"/>
      <c r="AK338" s="89"/>
    </row>
    <row r="339" spans="1:37" ht="12.75">
      <c r="A339" s="25" t="s">
        <v>125</v>
      </c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>
        <f aca="true" t="shared" si="134" ref="N339:S339">N333-N337</f>
        <v>435</v>
      </c>
      <c r="O339" s="4">
        <f t="shared" si="134"/>
        <v>458</v>
      </c>
      <c r="P339" s="4">
        <f t="shared" si="134"/>
        <v>486</v>
      </c>
      <c r="Q339" s="4">
        <f t="shared" si="134"/>
        <v>517</v>
      </c>
      <c r="R339" s="4">
        <f t="shared" si="134"/>
        <v>520</v>
      </c>
      <c r="S339" s="4">
        <f t="shared" si="134"/>
        <v>519</v>
      </c>
      <c r="T339" s="4"/>
      <c r="U339" s="4"/>
      <c r="V339" s="4"/>
      <c r="W339" s="4"/>
      <c r="X339" s="4"/>
      <c r="Y339" s="4"/>
      <c r="Z339" s="4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</row>
    <row r="340" spans="1:37" ht="12.7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</row>
    <row r="341" spans="1:37" ht="12.75">
      <c r="A341" s="24" t="s">
        <v>131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>
        <f>'Revenue Legislation'!N49</f>
        <v>0</v>
      </c>
      <c r="O341" s="4">
        <f>'Revenue Legislation'!O49</f>
        <v>26.265</v>
      </c>
      <c r="P341" s="4">
        <f>'Revenue Legislation'!P49</f>
        <v>43.72</v>
      </c>
      <c r="Q341" s="4">
        <f>'Revenue Legislation'!Q49</f>
        <v>49.364</v>
      </c>
      <c r="R341" s="4">
        <f>'Revenue Legislation'!R49</f>
        <v>59.305</v>
      </c>
      <c r="S341" s="4">
        <f>'Revenue Legislation'!S49</f>
        <v>45.31599999999999</v>
      </c>
      <c r="T341" s="4"/>
      <c r="U341" s="4"/>
      <c r="V341" s="4"/>
      <c r="W341" s="4"/>
      <c r="X341" s="4"/>
      <c r="Y341" s="4"/>
      <c r="Z341" s="4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</row>
    <row r="342" spans="1:37" ht="12.75">
      <c r="A342" s="25" t="s">
        <v>129</v>
      </c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>
        <f>'Mandatory Outlay Legislation'!N47</f>
        <v>0</v>
      </c>
      <c r="O342" s="4">
        <f>'Mandatory Outlay Legislation'!O47</f>
        <v>-4.3</v>
      </c>
      <c r="P342" s="4">
        <f>'Mandatory Outlay Legislation'!P47</f>
        <v>-8.289</v>
      </c>
      <c r="Q342" s="4">
        <f>'Mandatory Outlay Legislation'!Q47</f>
        <v>-14.543000000000003</v>
      </c>
      <c r="R342" s="4">
        <f>'Mandatory Outlay Legislation'!R47</f>
        <v>-30.326999999999998</v>
      </c>
      <c r="S342" s="4">
        <f>'Mandatory Outlay Legislation'!S47</f>
        <v>-38.055</v>
      </c>
      <c r="T342" s="4"/>
      <c r="U342" s="4"/>
      <c r="V342" s="4"/>
      <c r="W342" s="4"/>
      <c r="X342" s="4"/>
      <c r="Y342" s="4"/>
      <c r="Z342" s="4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</row>
    <row r="343" spans="1:37" ht="12.75">
      <c r="A343" s="25" t="s">
        <v>130</v>
      </c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>
        <f aca="true" t="shared" si="135" ref="N343:S343">N341-N342</f>
        <v>0</v>
      </c>
      <c r="O343" s="4">
        <f t="shared" si="135"/>
        <v>30.565</v>
      </c>
      <c r="P343" s="4">
        <f t="shared" si="135"/>
        <v>52.009</v>
      </c>
      <c r="Q343" s="4">
        <f t="shared" si="135"/>
        <v>63.907</v>
      </c>
      <c r="R343" s="4">
        <f t="shared" si="135"/>
        <v>89.632</v>
      </c>
      <c r="S343" s="4">
        <f t="shared" si="135"/>
        <v>83.37099999999998</v>
      </c>
      <c r="T343" s="4"/>
      <c r="U343" s="4"/>
      <c r="V343" s="4"/>
      <c r="W343" s="4"/>
      <c r="X343" s="4"/>
      <c r="Y343" s="4"/>
      <c r="Z343" s="4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</row>
    <row r="344" spans="1:37" ht="12.7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</row>
    <row r="345" spans="1:37" ht="12.75">
      <c r="A345" s="18" t="s">
        <v>14</v>
      </c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>
        <f aca="true" t="shared" si="136" ref="N345:S345">N333+N341</f>
        <v>1143</v>
      </c>
      <c r="O345" s="4">
        <f t="shared" si="136"/>
        <v>1241.265</v>
      </c>
      <c r="P345" s="4">
        <f t="shared" si="136"/>
        <v>1334.72</v>
      </c>
      <c r="Q345" s="4">
        <f t="shared" si="136"/>
        <v>1405.364</v>
      </c>
      <c r="R345" s="4">
        <f t="shared" si="136"/>
        <v>1473.305</v>
      </c>
      <c r="S345" s="4">
        <f t="shared" si="136"/>
        <v>1527.316</v>
      </c>
      <c r="T345" s="4"/>
      <c r="U345" s="4"/>
      <c r="V345" s="4"/>
      <c r="W345" s="4"/>
      <c r="X345" s="4"/>
      <c r="Y345" s="4"/>
      <c r="Z345" s="4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  <c r="AK345" s="89"/>
    </row>
    <row r="346" spans="1:37" ht="12.75">
      <c r="A346" s="1" t="s">
        <v>15</v>
      </c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>
        <f aca="true" t="shared" si="137" ref="N346:S346">N337+N342</f>
        <v>708</v>
      </c>
      <c r="O346" s="4">
        <f t="shared" si="137"/>
        <v>752.7</v>
      </c>
      <c r="P346" s="4">
        <f t="shared" si="137"/>
        <v>796.711</v>
      </c>
      <c r="Q346" s="4">
        <f t="shared" si="137"/>
        <v>824.457</v>
      </c>
      <c r="R346" s="4">
        <f t="shared" si="137"/>
        <v>863.673</v>
      </c>
      <c r="S346" s="4">
        <f t="shared" si="137"/>
        <v>924.945</v>
      </c>
      <c r="T346" s="4"/>
      <c r="U346" s="4"/>
      <c r="V346" s="4"/>
      <c r="W346" s="4"/>
      <c r="X346" s="4"/>
      <c r="Y346" s="4"/>
      <c r="Z346" s="4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</row>
    <row r="347" spans="1:37" ht="12.75">
      <c r="A347" s="25" t="s">
        <v>126</v>
      </c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>
        <f aca="true" t="shared" si="138" ref="N347:S347">N345-N346</f>
        <v>435</v>
      </c>
      <c r="O347" s="4">
        <f t="shared" si="138"/>
        <v>488.56500000000005</v>
      </c>
      <c r="P347" s="4">
        <f t="shared" si="138"/>
        <v>538.009</v>
      </c>
      <c r="Q347" s="4">
        <f t="shared" si="138"/>
        <v>580.907</v>
      </c>
      <c r="R347" s="4">
        <f t="shared" si="138"/>
        <v>609.6320000000001</v>
      </c>
      <c r="S347" s="4">
        <f t="shared" si="138"/>
        <v>602.371</v>
      </c>
      <c r="T347" s="4"/>
      <c r="U347" s="4"/>
      <c r="V347" s="4"/>
      <c r="W347" s="4"/>
      <c r="X347" s="4"/>
      <c r="Y347" s="4"/>
      <c r="Z347" s="4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</row>
    <row r="348" spans="1:37" ht="12.75">
      <c r="A348" s="2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</row>
    <row r="349" spans="1:37" ht="12.75">
      <c r="A349" s="18" t="s">
        <v>16</v>
      </c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>
        <f aca="true" t="shared" si="139" ref="N349:S354">N4</f>
        <v>1154.471</v>
      </c>
      <c r="O349" s="4">
        <f t="shared" si="139"/>
        <v>1258.721</v>
      </c>
      <c r="P349" s="4">
        <f t="shared" si="139"/>
        <v>1351.932</v>
      </c>
      <c r="Q349" s="4">
        <f t="shared" si="139"/>
        <v>1453.177</v>
      </c>
      <c r="R349" s="4">
        <f t="shared" si="139"/>
        <v>1579.423</v>
      </c>
      <c r="S349" s="4">
        <f t="shared" si="139"/>
        <v>1721.955</v>
      </c>
      <c r="T349" s="4"/>
      <c r="U349" s="4"/>
      <c r="V349" s="4"/>
      <c r="W349" s="4"/>
      <c r="X349" s="4"/>
      <c r="Y349" s="4"/>
      <c r="Z349" s="4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</row>
    <row r="350" spans="1:37" ht="12.75">
      <c r="A350" s="1" t="s">
        <v>17</v>
      </c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>
        <f t="shared" si="139"/>
        <v>1409.522</v>
      </c>
      <c r="O350" s="4">
        <f t="shared" si="139"/>
        <v>1461.907</v>
      </c>
      <c r="P350" s="4">
        <f t="shared" si="139"/>
        <v>1515.884</v>
      </c>
      <c r="Q350" s="4">
        <f t="shared" si="139"/>
        <v>1560.608</v>
      </c>
      <c r="R350" s="4">
        <f t="shared" si="139"/>
        <v>1601.307</v>
      </c>
      <c r="S350" s="4">
        <f t="shared" si="139"/>
        <v>1652.685</v>
      </c>
      <c r="T350" s="4"/>
      <c r="U350" s="4"/>
      <c r="V350" s="4"/>
      <c r="W350" s="4"/>
      <c r="X350" s="4"/>
      <c r="Y350" s="4"/>
      <c r="Z350" s="4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</row>
    <row r="351" spans="1:37" ht="12.75">
      <c r="A351" s="1" t="s">
        <v>18</v>
      </c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>
        <f t="shared" si="139"/>
        <v>539.412</v>
      </c>
      <c r="O351" s="4">
        <f t="shared" si="139"/>
        <v>541.41</v>
      </c>
      <c r="P351" s="4">
        <f t="shared" si="139"/>
        <v>544.862</v>
      </c>
      <c r="Q351" s="4">
        <f t="shared" si="139"/>
        <v>532.707</v>
      </c>
      <c r="R351" s="4">
        <f t="shared" si="139"/>
        <v>547.233</v>
      </c>
      <c r="S351" s="4">
        <f t="shared" si="139"/>
        <v>552.104</v>
      </c>
      <c r="T351" s="4"/>
      <c r="U351" s="4"/>
      <c r="V351" s="4"/>
      <c r="W351" s="4"/>
      <c r="X351" s="4"/>
      <c r="Y351" s="4"/>
      <c r="Z351" s="4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</row>
    <row r="352" spans="1:37" ht="12.75">
      <c r="A352" s="1" t="s">
        <v>19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>
        <f t="shared" si="139"/>
        <v>198.713</v>
      </c>
      <c r="O352" s="4">
        <f t="shared" si="139"/>
        <v>202.932</v>
      </c>
      <c r="P352" s="4">
        <f t="shared" si="139"/>
        <v>232.134</v>
      </c>
      <c r="Q352" s="4">
        <f t="shared" si="139"/>
        <v>241.053</v>
      </c>
      <c r="R352" s="4">
        <f t="shared" si="139"/>
        <v>243.984</v>
      </c>
      <c r="S352" s="4">
        <f t="shared" si="139"/>
        <v>241.118</v>
      </c>
      <c r="T352" s="4"/>
      <c r="U352" s="4"/>
      <c r="V352" s="4"/>
      <c r="W352" s="4"/>
      <c r="X352" s="4"/>
      <c r="Y352" s="4"/>
      <c r="Z352" s="4"/>
      <c r="AA352" s="89"/>
      <c r="AB352" s="89"/>
      <c r="AC352" s="89"/>
      <c r="AD352" s="89"/>
      <c r="AE352" s="89"/>
      <c r="AF352" s="89"/>
      <c r="AG352" s="89"/>
      <c r="AH352" s="89"/>
      <c r="AI352" s="89"/>
      <c r="AJ352" s="89"/>
      <c r="AK352" s="89"/>
    </row>
    <row r="353" spans="1:37" ht="12.75">
      <c r="A353" s="1" t="s">
        <v>108</v>
      </c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>
        <f t="shared" si="139"/>
        <v>671.361</v>
      </c>
      <c r="O353" s="4">
        <f t="shared" si="139"/>
        <v>717.513</v>
      </c>
      <c r="P353" s="4">
        <f t="shared" si="139"/>
        <v>738.825</v>
      </c>
      <c r="Q353" s="4">
        <f t="shared" si="139"/>
        <v>786.775</v>
      </c>
      <c r="R353" s="4">
        <f t="shared" si="139"/>
        <v>810.01</v>
      </c>
      <c r="S353" s="4">
        <f t="shared" si="139"/>
        <v>859.376</v>
      </c>
      <c r="T353" s="4"/>
      <c r="U353" s="4"/>
      <c r="V353" s="4"/>
      <c r="W353" s="4"/>
      <c r="X353" s="4"/>
      <c r="Y353" s="4"/>
      <c r="Z353" s="4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</row>
    <row r="354" spans="1:37" ht="12.75">
      <c r="A354" s="18" t="s">
        <v>20</v>
      </c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>
        <f t="shared" si="139"/>
        <v>-255.085</v>
      </c>
      <c r="O354" s="4">
        <f t="shared" si="139"/>
        <v>-203.228</v>
      </c>
      <c r="P354" s="4">
        <f t="shared" si="139"/>
        <v>-163.991</v>
      </c>
      <c r="Q354" s="4">
        <f t="shared" si="139"/>
        <v>-107.473</v>
      </c>
      <c r="R354" s="4">
        <f t="shared" si="139"/>
        <v>-21.935</v>
      </c>
      <c r="S354" s="4">
        <f t="shared" si="139"/>
        <v>69.2</v>
      </c>
      <c r="T354" s="4"/>
      <c r="U354" s="4"/>
      <c r="V354" s="4"/>
      <c r="W354" s="4"/>
      <c r="X354" s="4"/>
      <c r="Y354" s="4"/>
      <c r="Z354" s="4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</row>
    <row r="355" spans="1:37" ht="12.75">
      <c r="A355" s="24" t="s">
        <v>127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>
        <f aca="true" t="shared" si="140" ref="N355:S355">N11</f>
        <v>483.11</v>
      </c>
      <c r="O355" s="4">
        <f t="shared" si="140"/>
        <v>541.208</v>
      </c>
      <c r="P355" s="4">
        <f t="shared" si="140"/>
        <v>613.107</v>
      </c>
      <c r="Q355" s="4">
        <f t="shared" si="140"/>
        <v>666.4019999999999</v>
      </c>
      <c r="R355" s="4">
        <f t="shared" si="140"/>
        <v>769.413</v>
      </c>
      <c r="S355" s="4">
        <f t="shared" si="140"/>
        <v>862.579</v>
      </c>
      <c r="T355" s="4"/>
      <c r="U355" s="4"/>
      <c r="V355" s="4"/>
      <c r="W355" s="4"/>
      <c r="X355" s="4"/>
      <c r="Y355" s="4"/>
      <c r="Z355" s="4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</row>
    <row r="356" spans="1:37" ht="12.75">
      <c r="A356" s="18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</row>
    <row r="357" spans="1:37" ht="12.75">
      <c r="A357" s="24" t="s">
        <v>103</v>
      </c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>
        <f aca="true" t="shared" si="141" ref="N357:S357">N349-N345</f>
        <v>11.471000000000004</v>
      </c>
      <c r="O357" s="4">
        <f t="shared" si="141"/>
        <v>17.455999999999904</v>
      </c>
      <c r="P357" s="4">
        <f t="shared" si="141"/>
        <v>17.21199999999999</v>
      </c>
      <c r="Q357" s="4">
        <f t="shared" si="141"/>
        <v>47.812999999999874</v>
      </c>
      <c r="R357" s="4">
        <f t="shared" si="141"/>
        <v>106.11799999999994</v>
      </c>
      <c r="S357" s="4">
        <f t="shared" si="141"/>
        <v>194.6389999999999</v>
      </c>
      <c r="T357" s="4"/>
      <c r="U357" s="4"/>
      <c r="V357" s="4"/>
      <c r="W357" s="4"/>
      <c r="X357" s="4"/>
      <c r="Y357" s="4"/>
      <c r="Z357" s="4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</row>
    <row r="358" spans="1:37" ht="12.75">
      <c r="A358" s="25" t="s">
        <v>115</v>
      </c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>
        <f aca="true" t="shared" si="142" ref="N358:S358">N353-N346</f>
        <v>-36.63900000000001</v>
      </c>
      <c r="O358" s="4">
        <f t="shared" si="142"/>
        <v>-35.18700000000001</v>
      </c>
      <c r="P358" s="4">
        <f t="shared" si="142"/>
        <v>-57.88599999999997</v>
      </c>
      <c r="Q358" s="4">
        <f t="shared" si="142"/>
        <v>-37.682000000000016</v>
      </c>
      <c r="R358" s="4">
        <f t="shared" si="142"/>
        <v>-53.66300000000001</v>
      </c>
      <c r="S358" s="4">
        <f t="shared" si="142"/>
        <v>-65.56900000000007</v>
      </c>
      <c r="T358" s="4"/>
      <c r="U358" s="4"/>
      <c r="V358" s="4"/>
      <c r="W358" s="4"/>
      <c r="X358" s="4"/>
      <c r="Y358" s="4"/>
      <c r="Z358" s="4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</row>
    <row r="359" spans="1:37" ht="12.75">
      <c r="A359" s="25" t="s">
        <v>128</v>
      </c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>
        <f aca="true" t="shared" si="143" ref="N359:S359">N357-N358</f>
        <v>48.110000000000014</v>
      </c>
      <c r="O359" s="4">
        <f t="shared" si="143"/>
        <v>52.642999999999915</v>
      </c>
      <c r="P359" s="4">
        <f t="shared" si="143"/>
        <v>75.09799999999996</v>
      </c>
      <c r="Q359" s="4">
        <f t="shared" si="143"/>
        <v>85.49499999999989</v>
      </c>
      <c r="R359" s="4">
        <f t="shared" si="143"/>
        <v>159.78099999999995</v>
      </c>
      <c r="S359" s="4">
        <f t="shared" si="143"/>
        <v>260.20799999999997</v>
      </c>
      <c r="T359" s="4"/>
      <c r="U359" s="4"/>
      <c r="V359" s="4"/>
      <c r="W359" s="4"/>
      <c r="X359" s="4"/>
      <c r="Y359" s="4"/>
      <c r="Z359" s="4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  <c r="AK359" s="89"/>
    </row>
    <row r="360" spans="1:37" ht="12.75">
      <c r="A360" s="2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</row>
    <row r="361" spans="1:37" ht="12.75">
      <c r="A361" s="11" t="s">
        <v>53</v>
      </c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</row>
    <row r="362" spans="1:37" ht="12.75">
      <c r="A362" s="18" t="s">
        <v>54</v>
      </c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>
        <v>1251</v>
      </c>
      <c r="P362" s="4">
        <v>1338</v>
      </c>
      <c r="Q362" s="4">
        <v>1411</v>
      </c>
      <c r="R362" s="4">
        <v>1479</v>
      </c>
      <c r="S362" s="4">
        <v>1556</v>
      </c>
      <c r="T362" s="4">
        <v>1630</v>
      </c>
      <c r="U362" s="4"/>
      <c r="V362" s="4"/>
      <c r="W362" s="4"/>
      <c r="X362" s="4"/>
      <c r="Y362" s="4"/>
      <c r="Z362" s="4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</row>
    <row r="363" spans="1:37" ht="12.75">
      <c r="A363" s="1" t="s">
        <v>55</v>
      </c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>
        <v>1474</v>
      </c>
      <c r="P363" s="4">
        <v>1509</v>
      </c>
      <c r="Q363" s="4">
        <v>1577</v>
      </c>
      <c r="R363" s="4">
        <v>1661</v>
      </c>
      <c r="S363" s="4">
        <v>1736</v>
      </c>
      <c r="T363" s="4">
        <v>1834</v>
      </c>
      <c r="U363" s="4"/>
      <c r="V363" s="4"/>
      <c r="W363" s="4"/>
      <c r="X363" s="4"/>
      <c r="Y363" s="4"/>
      <c r="Z363" s="4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</row>
    <row r="364" spans="1:37" ht="12.75">
      <c r="A364" s="1" t="s">
        <v>10</v>
      </c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>
        <v>543</v>
      </c>
      <c r="P364" s="4">
        <v>541</v>
      </c>
      <c r="Q364" s="4">
        <v>547</v>
      </c>
      <c r="R364" s="4">
        <v>547</v>
      </c>
      <c r="S364" s="4">
        <v>547</v>
      </c>
      <c r="T364" s="4">
        <v>564</v>
      </c>
      <c r="U364" s="4"/>
      <c r="V364" s="4"/>
      <c r="W364" s="4"/>
      <c r="X364" s="4"/>
      <c r="Y364" s="4"/>
      <c r="Z364" s="4"/>
      <c r="AA364" s="89"/>
      <c r="AB364" s="89"/>
      <c r="AC364" s="89"/>
      <c r="AD364" s="89"/>
      <c r="AE364" s="89"/>
      <c r="AF364" s="89"/>
      <c r="AG364" s="89"/>
      <c r="AH364" s="89"/>
      <c r="AI364" s="89"/>
      <c r="AJ364" s="89"/>
      <c r="AK364" s="89"/>
    </row>
    <row r="365" spans="1:37" ht="12.75">
      <c r="A365" s="1" t="s">
        <v>11</v>
      </c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>
        <v>201</v>
      </c>
      <c r="P365" s="4">
        <v>212</v>
      </c>
      <c r="Q365" s="4">
        <v>228</v>
      </c>
      <c r="R365" s="4">
        <v>239</v>
      </c>
      <c r="S365" s="4">
        <v>249</v>
      </c>
      <c r="T365" s="4">
        <v>261</v>
      </c>
      <c r="U365" s="4"/>
      <c r="V365" s="4"/>
      <c r="W365" s="4"/>
      <c r="X365" s="4"/>
      <c r="Y365" s="4"/>
      <c r="Z365" s="4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</row>
    <row r="366" spans="1:37" ht="12.75">
      <c r="A366" s="1" t="s">
        <v>12</v>
      </c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>
        <v>730</v>
      </c>
      <c r="P366" s="4">
        <v>756</v>
      </c>
      <c r="Q366" s="4">
        <v>802</v>
      </c>
      <c r="R366" s="4">
        <v>875</v>
      </c>
      <c r="S366" s="4">
        <v>940</v>
      </c>
      <c r="T366" s="4">
        <v>1009</v>
      </c>
      <c r="U366" s="4"/>
      <c r="V366" s="4"/>
      <c r="W366" s="4"/>
      <c r="X366" s="4"/>
      <c r="Y366" s="4"/>
      <c r="Z366" s="4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</row>
    <row r="367" spans="1:37" ht="12.75">
      <c r="A367" s="1" t="s">
        <v>13</v>
      </c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>
        <f aca="true" t="shared" si="144" ref="O367:T367">O362-O363</f>
        <v>-223</v>
      </c>
      <c r="P367" s="4">
        <f t="shared" si="144"/>
        <v>-171</v>
      </c>
      <c r="Q367" s="4">
        <f t="shared" si="144"/>
        <v>-166</v>
      </c>
      <c r="R367" s="4">
        <f t="shared" si="144"/>
        <v>-182</v>
      </c>
      <c r="S367" s="4">
        <f t="shared" si="144"/>
        <v>-180</v>
      </c>
      <c r="T367" s="4">
        <f t="shared" si="144"/>
        <v>-204</v>
      </c>
      <c r="U367" s="4"/>
      <c r="V367" s="4"/>
      <c r="W367" s="4"/>
      <c r="X367" s="4"/>
      <c r="Y367" s="4"/>
      <c r="Z367" s="4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</row>
    <row r="368" spans="1:37" ht="12.75">
      <c r="A368" s="25" t="s">
        <v>125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>
        <f aca="true" t="shared" si="145" ref="O368:T368">O362-O366</f>
        <v>521</v>
      </c>
      <c r="P368" s="4">
        <f t="shared" si="145"/>
        <v>582</v>
      </c>
      <c r="Q368" s="4">
        <f t="shared" si="145"/>
        <v>609</v>
      </c>
      <c r="R368" s="4">
        <f t="shared" si="145"/>
        <v>604</v>
      </c>
      <c r="S368" s="4">
        <f t="shared" si="145"/>
        <v>616</v>
      </c>
      <c r="T368" s="4">
        <f t="shared" si="145"/>
        <v>621</v>
      </c>
      <c r="U368" s="4"/>
      <c r="V368" s="4"/>
      <c r="W368" s="4"/>
      <c r="X368" s="4"/>
      <c r="Y368" s="4"/>
      <c r="Z368" s="4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</row>
    <row r="369" spans="1:37" ht="12.7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</row>
    <row r="370" spans="1:37" ht="12.75">
      <c r="A370" s="24" t="s">
        <v>131</v>
      </c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>
        <f>'Revenue Legislation'!O50</f>
        <v>0</v>
      </c>
      <c r="P370" s="4">
        <f>'Revenue Legislation'!P50</f>
        <v>0.285</v>
      </c>
      <c r="Q370" s="4">
        <f>'Revenue Legislation'!Q50</f>
        <v>-2.031</v>
      </c>
      <c r="R370" s="4">
        <f>'Revenue Legislation'!R50</f>
        <v>-1.276</v>
      </c>
      <c r="S370" s="4">
        <f>'Revenue Legislation'!S50</f>
        <v>-14.471</v>
      </c>
      <c r="T370" s="4">
        <f>'Revenue Legislation'!T50</f>
        <v>-10.934668000000002</v>
      </c>
      <c r="U370" s="4"/>
      <c r="V370" s="4"/>
      <c r="W370" s="4"/>
      <c r="X370" s="4"/>
      <c r="Y370" s="4"/>
      <c r="Z370" s="4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  <c r="AK370" s="89"/>
    </row>
    <row r="371" spans="1:37" ht="12.75">
      <c r="A371" s="25" t="s">
        <v>129</v>
      </c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>
        <f>'Mandatory Outlay Legislation'!O48</f>
        <v>0</v>
      </c>
      <c r="P371" s="4">
        <f>'Mandatory Outlay Legislation'!P48</f>
        <v>0.211</v>
      </c>
      <c r="Q371" s="4">
        <f>'Mandatory Outlay Legislation'!Q48</f>
        <v>2.057</v>
      </c>
      <c r="R371" s="4">
        <f>'Mandatory Outlay Legislation'!R48</f>
        <v>-9.427</v>
      </c>
      <c r="S371" s="4">
        <f>'Mandatory Outlay Legislation'!S48</f>
        <v>-12.355</v>
      </c>
      <c r="T371" s="4">
        <f>'Mandatory Outlay Legislation'!T48</f>
        <v>-23.378</v>
      </c>
      <c r="U371" s="4"/>
      <c r="V371" s="4"/>
      <c r="W371" s="4"/>
      <c r="X371" s="4"/>
      <c r="Y371" s="4"/>
      <c r="Z371" s="4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  <c r="AK371" s="89"/>
    </row>
    <row r="372" spans="1:37" ht="12.75">
      <c r="A372" s="25" t="s">
        <v>130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>
        <f aca="true" t="shared" si="146" ref="O372:T372">O370-O371</f>
        <v>0</v>
      </c>
      <c r="P372" s="4">
        <f t="shared" si="146"/>
        <v>0.07399999999999998</v>
      </c>
      <c r="Q372" s="4">
        <f t="shared" si="146"/>
        <v>-4.088</v>
      </c>
      <c r="R372" s="4">
        <f t="shared" si="146"/>
        <v>8.151</v>
      </c>
      <c r="S372" s="4">
        <f t="shared" si="146"/>
        <v>-2.1159999999999997</v>
      </c>
      <c r="T372" s="4">
        <f t="shared" si="146"/>
        <v>12.443331999999998</v>
      </c>
      <c r="U372" s="4"/>
      <c r="V372" s="4"/>
      <c r="W372" s="4"/>
      <c r="X372" s="4"/>
      <c r="Y372" s="4"/>
      <c r="Z372" s="4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  <c r="AK372" s="89"/>
    </row>
    <row r="373" spans="1:37" ht="12.7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</row>
    <row r="374" spans="1:37" ht="12.75">
      <c r="A374" s="18" t="s">
        <v>14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>
        <f aca="true" t="shared" si="147" ref="O374:T374">O362+O370</f>
        <v>1251</v>
      </c>
      <c r="P374" s="4">
        <f t="shared" si="147"/>
        <v>1338.285</v>
      </c>
      <c r="Q374" s="4">
        <f t="shared" si="147"/>
        <v>1408.969</v>
      </c>
      <c r="R374" s="4">
        <f t="shared" si="147"/>
        <v>1477.724</v>
      </c>
      <c r="S374" s="4">
        <f t="shared" si="147"/>
        <v>1541.529</v>
      </c>
      <c r="T374" s="4">
        <f t="shared" si="147"/>
        <v>1619.065332</v>
      </c>
      <c r="U374" s="4"/>
      <c r="V374" s="4"/>
      <c r="W374" s="4"/>
      <c r="X374" s="4"/>
      <c r="Y374" s="4"/>
      <c r="Z374" s="4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</row>
    <row r="375" spans="1:37" ht="12.75">
      <c r="A375" s="1" t="s">
        <v>15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>
        <f aca="true" t="shared" si="148" ref="O375:T375">O366+O371</f>
        <v>730</v>
      </c>
      <c r="P375" s="4">
        <f t="shared" si="148"/>
        <v>756.211</v>
      </c>
      <c r="Q375" s="4">
        <f t="shared" si="148"/>
        <v>804.057</v>
      </c>
      <c r="R375" s="4">
        <f t="shared" si="148"/>
        <v>865.573</v>
      </c>
      <c r="S375" s="4">
        <f t="shared" si="148"/>
        <v>927.645</v>
      </c>
      <c r="T375" s="4">
        <f t="shared" si="148"/>
        <v>985.622</v>
      </c>
      <c r="U375" s="4"/>
      <c r="V375" s="4"/>
      <c r="W375" s="4"/>
      <c r="X375" s="4"/>
      <c r="Y375" s="4"/>
      <c r="Z375" s="4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</row>
    <row r="376" spans="1:37" ht="12.75">
      <c r="A376" s="25" t="s">
        <v>126</v>
      </c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>
        <f aca="true" t="shared" si="149" ref="O376:T376">O374-O375</f>
        <v>521</v>
      </c>
      <c r="P376" s="4">
        <f t="shared" si="149"/>
        <v>582.0740000000001</v>
      </c>
      <c r="Q376" s="4">
        <f t="shared" si="149"/>
        <v>604.912</v>
      </c>
      <c r="R376" s="4">
        <f t="shared" si="149"/>
        <v>612.151</v>
      </c>
      <c r="S376" s="4">
        <f t="shared" si="149"/>
        <v>613.884</v>
      </c>
      <c r="T376" s="4">
        <f t="shared" si="149"/>
        <v>633.4433319999999</v>
      </c>
      <c r="U376" s="4"/>
      <c r="V376" s="4"/>
      <c r="W376" s="4"/>
      <c r="X376" s="4"/>
      <c r="Y376" s="4"/>
      <c r="Z376" s="4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</row>
    <row r="377" spans="1:37" ht="12.75">
      <c r="A377" s="2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  <c r="AK377" s="89"/>
    </row>
    <row r="378" spans="1:37" ht="12.75">
      <c r="A378" s="18" t="s">
        <v>16</v>
      </c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>
        <f aca="true" t="shared" si="150" ref="O378:T383">O4</f>
        <v>1258.721</v>
      </c>
      <c r="P378" s="4">
        <f t="shared" si="150"/>
        <v>1351.932</v>
      </c>
      <c r="Q378" s="4">
        <f t="shared" si="150"/>
        <v>1453.177</v>
      </c>
      <c r="R378" s="4">
        <f t="shared" si="150"/>
        <v>1579.423</v>
      </c>
      <c r="S378" s="4">
        <f t="shared" si="150"/>
        <v>1721.955</v>
      </c>
      <c r="T378" s="4">
        <f t="shared" si="150"/>
        <v>1827.645</v>
      </c>
      <c r="U378" s="4"/>
      <c r="V378" s="4"/>
      <c r="W378" s="4"/>
      <c r="X378" s="4"/>
      <c r="Y378" s="4"/>
      <c r="Z378" s="4"/>
      <c r="AA378" s="89"/>
      <c r="AB378" s="89"/>
      <c r="AC378" s="89"/>
      <c r="AD378" s="89"/>
      <c r="AE378" s="89"/>
      <c r="AF378" s="89"/>
      <c r="AG378" s="89"/>
      <c r="AH378" s="89"/>
      <c r="AI378" s="89"/>
      <c r="AJ378" s="89"/>
      <c r="AK378" s="89"/>
    </row>
    <row r="379" spans="1:37" ht="12.75">
      <c r="A379" s="1" t="s">
        <v>17</v>
      </c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>
        <f t="shared" si="150"/>
        <v>1461.907</v>
      </c>
      <c r="P379" s="4">
        <f t="shared" si="150"/>
        <v>1515.884</v>
      </c>
      <c r="Q379" s="4">
        <f t="shared" si="150"/>
        <v>1560.608</v>
      </c>
      <c r="R379" s="4">
        <f t="shared" si="150"/>
        <v>1601.307</v>
      </c>
      <c r="S379" s="4">
        <f t="shared" si="150"/>
        <v>1652.685</v>
      </c>
      <c r="T379" s="4">
        <f t="shared" si="150"/>
        <v>1702.035</v>
      </c>
      <c r="U379" s="4"/>
      <c r="V379" s="4"/>
      <c r="W379" s="4"/>
      <c r="X379" s="4"/>
      <c r="Y379" s="4"/>
      <c r="Z379" s="4"/>
      <c r="AA379" s="89"/>
      <c r="AB379" s="89"/>
      <c r="AC379" s="89"/>
      <c r="AD379" s="89"/>
      <c r="AE379" s="89"/>
      <c r="AF379" s="89"/>
      <c r="AG379" s="89"/>
      <c r="AH379" s="89"/>
      <c r="AI379" s="89"/>
      <c r="AJ379" s="89"/>
      <c r="AK379" s="89"/>
    </row>
    <row r="380" spans="1:37" ht="12.75">
      <c r="A380" s="1" t="s">
        <v>18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>
        <f t="shared" si="150"/>
        <v>541.41</v>
      </c>
      <c r="P380" s="4">
        <f t="shared" si="150"/>
        <v>544.862</v>
      </c>
      <c r="Q380" s="4">
        <f t="shared" si="150"/>
        <v>532.707</v>
      </c>
      <c r="R380" s="4">
        <f t="shared" si="150"/>
        <v>547.233</v>
      </c>
      <c r="S380" s="4">
        <f t="shared" si="150"/>
        <v>552.104</v>
      </c>
      <c r="T380" s="4">
        <f t="shared" si="150"/>
        <v>571.988</v>
      </c>
      <c r="U380" s="4"/>
      <c r="V380" s="4"/>
      <c r="W380" s="4"/>
      <c r="X380" s="4"/>
      <c r="Y380" s="4"/>
      <c r="Z380" s="4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</row>
    <row r="381" spans="1:37" ht="12.75">
      <c r="A381" s="1" t="s">
        <v>19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>
        <f t="shared" si="150"/>
        <v>202.932</v>
      </c>
      <c r="P381" s="4">
        <f t="shared" si="150"/>
        <v>232.134</v>
      </c>
      <c r="Q381" s="4">
        <f t="shared" si="150"/>
        <v>241.053</v>
      </c>
      <c r="R381" s="4">
        <f t="shared" si="150"/>
        <v>243.984</v>
      </c>
      <c r="S381" s="4">
        <f t="shared" si="150"/>
        <v>241.118</v>
      </c>
      <c r="T381" s="4">
        <f t="shared" si="150"/>
        <v>229.755</v>
      </c>
      <c r="U381" s="4"/>
      <c r="V381" s="4"/>
      <c r="W381" s="4"/>
      <c r="X381" s="4"/>
      <c r="Y381" s="4"/>
      <c r="Z381" s="4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</row>
    <row r="382" spans="1:37" ht="12.75">
      <c r="A382" s="1" t="s">
        <v>108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>
        <f t="shared" si="150"/>
        <v>717.513</v>
      </c>
      <c r="P382" s="4">
        <f t="shared" si="150"/>
        <v>738.825</v>
      </c>
      <c r="Q382" s="4">
        <f t="shared" si="150"/>
        <v>786.775</v>
      </c>
      <c r="R382" s="4">
        <f t="shared" si="150"/>
        <v>810.01</v>
      </c>
      <c r="S382" s="4">
        <f t="shared" si="150"/>
        <v>859.376</v>
      </c>
      <c r="T382" s="4">
        <f t="shared" si="150"/>
        <v>900.17</v>
      </c>
      <c r="U382" s="4"/>
      <c r="V382" s="4"/>
      <c r="W382" s="4"/>
      <c r="X382" s="4"/>
      <c r="Y382" s="4"/>
      <c r="Z382" s="4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</row>
    <row r="383" spans="1:37" ht="12.75">
      <c r="A383" s="18" t="s">
        <v>20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>
        <f t="shared" si="150"/>
        <v>-203.228</v>
      </c>
      <c r="P383" s="4">
        <f t="shared" si="150"/>
        <v>-163.991</v>
      </c>
      <c r="Q383" s="4">
        <f t="shared" si="150"/>
        <v>-107.473</v>
      </c>
      <c r="R383" s="4">
        <f t="shared" si="150"/>
        <v>-21.935</v>
      </c>
      <c r="S383" s="4">
        <f t="shared" si="150"/>
        <v>69.2</v>
      </c>
      <c r="T383" s="4">
        <f t="shared" si="150"/>
        <v>125.541</v>
      </c>
      <c r="U383" s="4"/>
      <c r="V383" s="4"/>
      <c r="W383" s="4"/>
      <c r="X383" s="4"/>
      <c r="Y383" s="4"/>
      <c r="Z383" s="4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</row>
    <row r="384" spans="1:37" ht="12.75">
      <c r="A384" s="24" t="s">
        <v>127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>
        <f aca="true" t="shared" si="151" ref="O384:T384">O11</f>
        <v>541.208</v>
      </c>
      <c r="P384" s="4">
        <f t="shared" si="151"/>
        <v>613.107</v>
      </c>
      <c r="Q384" s="4">
        <f t="shared" si="151"/>
        <v>666.4019999999999</v>
      </c>
      <c r="R384" s="4">
        <f t="shared" si="151"/>
        <v>769.413</v>
      </c>
      <c r="S384" s="4">
        <f t="shared" si="151"/>
        <v>862.579</v>
      </c>
      <c r="T384" s="4">
        <f t="shared" si="151"/>
        <v>927.475</v>
      </c>
      <c r="U384" s="4"/>
      <c r="V384" s="4"/>
      <c r="W384" s="4"/>
      <c r="X384" s="4"/>
      <c r="Y384" s="4"/>
      <c r="Z384" s="4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  <c r="AK384" s="89"/>
    </row>
    <row r="385" spans="1:37" ht="12.75">
      <c r="A385" s="18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  <c r="AK385" s="89"/>
    </row>
    <row r="386" spans="1:37" ht="12.75">
      <c r="A386" s="24" t="s">
        <v>103</v>
      </c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>
        <f aca="true" t="shared" si="152" ref="O386:T386">O378-O374</f>
        <v>7.721000000000004</v>
      </c>
      <c r="P386" s="4">
        <f t="shared" si="152"/>
        <v>13.646999999999935</v>
      </c>
      <c r="Q386" s="4">
        <f t="shared" si="152"/>
        <v>44.207999999999856</v>
      </c>
      <c r="R386" s="4">
        <f t="shared" si="152"/>
        <v>101.69900000000007</v>
      </c>
      <c r="S386" s="4">
        <f t="shared" si="152"/>
        <v>180.42599999999993</v>
      </c>
      <c r="T386" s="4">
        <f t="shared" si="152"/>
        <v>208.57966800000008</v>
      </c>
      <c r="U386" s="4"/>
      <c r="V386" s="4"/>
      <c r="W386" s="4"/>
      <c r="X386" s="4"/>
      <c r="Y386" s="4"/>
      <c r="Z386" s="4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  <c r="AK386" s="89"/>
    </row>
    <row r="387" spans="1:37" ht="12.75">
      <c r="A387" s="25" t="s">
        <v>115</v>
      </c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>
        <f aca="true" t="shared" si="153" ref="O387:T387">O382-O375</f>
        <v>-12.486999999999966</v>
      </c>
      <c r="P387" s="4">
        <f t="shared" si="153"/>
        <v>-17.385999999999967</v>
      </c>
      <c r="Q387" s="4">
        <f t="shared" si="153"/>
        <v>-17.28200000000004</v>
      </c>
      <c r="R387" s="4">
        <f t="shared" si="153"/>
        <v>-55.56299999999999</v>
      </c>
      <c r="S387" s="4">
        <f t="shared" si="153"/>
        <v>-68.269</v>
      </c>
      <c r="T387" s="4">
        <f t="shared" si="153"/>
        <v>-85.452</v>
      </c>
      <c r="U387" s="4"/>
      <c r="V387" s="4"/>
      <c r="W387" s="4"/>
      <c r="X387" s="4"/>
      <c r="Y387" s="4"/>
      <c r="Z387" s="4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</row>
    <row r="388" spans="1:37" ht="12.75">
      <c r="A388" s="25" t="s">
        <v>128</v>
      </c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>
        <f aca="true" t="shared" si="154" ref="O388:T388">O386-O387</f>
        <v>20.20799999999997</v>
      </c>
      <c r="P388" s="4">
        <f t="shared" si="154"/>
        <v>31.0329999999999</v>
      </c>
      <c r="Q388" s="4">
        <f t="shared" si="154"/>
        <v>61.489999999999895</v>
      </c>
      <c r="R388" s="4">
        <f t="shared" si="154"/>
        <v>157.26200000000006</v>
      </c>
      <c r="S388" s="4">
        <f t="shared" si="154"/>
        <v>248.69499999999994</v>
      </c>
      <c r="T388" s="4">
        <f t="shared" si="154"/>
        <v>294.0316680000001</v>
      </c>
      <c r="U388" s="4"/>
      <c r="V388" s="4"/>
      <c r="W388" s="4"/>
      <c r="X388" s="4"/>
      <c r="Y388" s="4"/>
      <c r="Z388" s="4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</row>
    <row r="389" spans="1:37" ht="12.75">
      <c r="A389" s="2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</row>
    <row r="390" spans="1:37" ht="12.75">
      <c r="A390" s="11" t="s">
        <v>56</v>
      </c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</row>
    <row r="391" spans="1:37" ht="12.75">
      <c r="A391" s="18" t="s">
        <v>57</v>
      </c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>
        <v>1355</v>
      </c>
      <c r="Q391" s="4">
        <v>1418</v>
      </c>
      <c r="R391" s="4">
        <v>1475</v>
      </c>
      <c r="S391" s="4">
        <v>1546</v>
      </c>
      <c r="T391" s="4">
        <v>1618</v>
      </c>
      <c r="U391" s="4">
        <v>1697</v>
      </c>
      <c r="V391" s="4"/>
      <c r="W391" s="4"/>
      <c r="X391" s="4"/>
      <c r="Y391" s="4"/>
      <c r="Z391" s="4"/>
      <c r="AA391" s="89"/>
      <c r="AB391" s="89"/>
      <c r="AC391" s="89"/>
      <c r="AD391" s="89"/>
      <c r="AE391" s="89"/>
      <c r="AF391" s="89"/>
      <c r="AG391" s="89"/>
      <c r="AH391" s="89"/>
      <c r="AI391" s="89"/>
      <c r="AJ391" s="89"/>
      <c r="AK391" s="89"/>
    </row>
    <row r="392" spans="1:37" ht="12.75">
      <c r="A392" s="1" t="s">
        <v>23</v>
      </c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>
        <v>1531</v>
      </c>
      <c r="Q392" s="4">
        <v>1625</v>
      </c>
      <c r="R392" s="4">
        <v>1699</v>
      </c>
      <c r="S392" s="4">
        <v>1769</v>
      </c>
      <c r="T392" s="4">
        <v>1872</v>
      </c>
      <c r="U392" s="4">
        <v>1981</v>
      </c>
      <c r="V392" s="4"/>
      <c r="W392" s="4"/>
      <c r="X392" s="4"/>
      <c r="Y392" s="4"/>
      <c r="Z392" s="4"/>
      <c r="AA392" s="89"/>
      <c r="AB392" s="89"/>
      <c r="AC392" s="89"/>
      <c r="AD392" s="89"/>
      <c r="AE392" s="89"/>
      <c r="AF392" s="89"/>
      <c r="AG392" s="89"/>
      <c r="AH392" s="89"/>
      <c r="AI392" s="89"/>
      <c r="AJ392" s="89"/>
      <c r="AK392" s="89"/>
    </row>
    <row r="393" spans="1:37" ht="12.75">
      <c r="A393" s="1" t="s">
        <v>10</v>
      </c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>
        <v>544</v>
      </c>
      <c r="Q393" s="4">
        <v>549</v>
      </c>
      <c r="R393" s="4">
        <v>548</v>
      </c>
      <c r="S393" s="4">
        <v>547</v>
      </c>
      <c r="T393" s="4">
        <v>566</v>
      </c>
      <c r="U393" s="4">
        <v>585</v>
      </c>
      <c r="V393" s="4"/>
      <c r="W393" s="4"/>
      <c r="X393" s="4"/>
      <c r="Y393" s="4"/>
      <c r="Z393" s="4"/>
      <c r="AA393" s="89"/>
      <c r="AB393" s="89"/>
      <c r="AC393" s="89"/>
      <c r="AD393" s="89"/>
      <c r="AE393" s="89"/>
      <c r="AF393" s="89"/>
      <c r="AG393" s="89"/>
      <c r="AH393" s="89"/>
      <c r="AI393" s="89"/>
      <c r="AJ393" s="89"/>
      <c r="AK393" s="89"/>
    </row>
    <row r="394" spans="1:37" ht="12.75">
      <c r="A394" s="1" t="s">
        <v>11</v>
      </c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>
        <v>235</v>
      </c>
      <c r="Q394" s="4">
        <v>260</v>
      </c>
      <c r="R394" s="4">
        <v>270</v>
      </c>
      <c r="S394" s="4">
        <v>279</v>
      </c>
      <c r="T394" s="4">
        <v>294</v>
      </c>
      <c r="U394" s="4">
        <v>310</v>
      </c>
      <c r="V394" s="4"/>
      <c r="W394" s="4"/>
      <c r="X394" s="4"/>
      <c r="Y394" s="4"/>
      <c r="Z394" s="4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  <c r="AK394" s="89"/>
    </row>
    <row r="395" spans="1:37" ht="12.75">
      <c r="A395" s="1" t="s">
        <v>12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>
        <v>752</v>
      </c>
      <c r="Q395" s="4">
        <v>816</v>
      </c>
      <c r="R395" s="4">
        <v>881</v>
      </c>
      <c r="S395" s="4">
        <v>943</v>
      </c>
      <c r="T395" s="4">
        <v>1012</v>
      </c>
      <c r="U395" s="4">
        <f>U392-U393-U394</f>
        <v>1086</v>
      </c>
      <c r="V395" s="4"/>
      <c r="W395" s="4"/>
      <c r="X395" s="4"/>
      <c r="Y395" s="4"/>
      <c r="Z395" s="4"/>
      <c r="AA395" s="89"/>
      <c r="AB395" s="89"/>
      <c r="AC395" s="89"/>
      <c r="AD395" s="89"/>
      <c r="AE395" s="89"/>
      <c r="AF395" s="89"/>
      <c r="AG395" s="89"/>
      <c r="AH395" s="89"/>
      <c r="AI395" s="89"/>
      <c r="AJ395" s="89"/>
      <c r="AK395" s="89"/>
    </row>
    <row r="396" spans="1:37" ht="12.75">
      <c r="A396" s="1" t="s">
        <v>13</v>
      </c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>
        <f aca="true" t="shared" si="155" ref="P396:U396">P391-P392</f>
        <v>-176</v>
      </c>
      <c r="Q396" s="4">
        <f t="shared" si="155"/>
        <v>-207</v>
      </c>
      <c r="R396" s="4">
        <f t="shared" si="155"/>
        <v>-224</v>
      </c>
      <c r="S396" s="4">
        <f t="shared" si="155"/>
        <v>-223</v>
      </c>
      <c r="T396" s="4">
        <f t="shared" si="155"/>
        <v>-254</v>
      </c>
      <c r="U396" s="4">
        <f t="shared" si="155"/>
        <v>-284</v>
      </c>
      <c r="V396" s="4"/>
      <c r="W396" s="4"/>
      <c r="X396" s="4"/>
      <c r="Y396" s="4"/>
      <c r="Z396" s="4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  <c r="AK396" s="89"/>
    </row>
    <row r="397" spans="1:37" ht="12.75">
      <c r="A397" s="25" t="s">
        <v>125</v>
      </c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>
        <f aca="true" t="shared" si="156" ref="P397:U397">P391-P395</f>
        <v>603</v>
      </c>
      <c r="Q397" s="4">
        <f t="shared" si="156"/>
        <v>602</v>
      </c>
      <c r="R397" s="4">
        <f t="shared" si="156"/>
        <v>594</v>
      </c>
      <c r="S397" s="4">
        <f t="shared" si="156"/>
        <v>603</v>
      </c>
      <c r="T397" s="4">
        <f t="shared" si="156"/>
        <v>606</v>
      </c>
      <c r="U397" s="4">
        <f t="shared" si="156"/>
        <v>611</v>
      </c>
      <c r="V397" s="4"/>
      <c r="W397" s="4"/>
      <c r="X397" s="4"/>
      <c r="Y397" s="4"/>
      <c r="Z397" s="4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  <c r="AK397" s="89"/>
    </row>
    <row r="398" spans="1:37" ht="12.7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  <c r="AK398" s="89"/>
    </row>
    <row r="399" spans="1:37" ht="12.75">
      <c r="A399" s="24" t="s">
        <v>131</v>
      </c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>
        <f>'Revenue Legislation'!P51</f>
        <v>-0.248</v>
      </c>
      <c r="Q399" s="4">
        <f>'Revenue Legislation'!Q51</f>
        <v>-0.7090000000000005</v>
      </c>
      <c r="R399" s="4">
        <f>'Revenue Legislation'!R51</f>
        <v>0.185</v>
      </c>
      <c r="S399" s="4">
        <f>'Revenue Legislation'!S51</f>
        <v>-11.776</v>
      </c>
      <c r="T399" s="4">
        <f>'Revenue Legislation'!T51</f>
        <v>-7.508668</v>
      </c>
      <c r="U399" s="4">
        <f>'Revenue Legislation'!U51</f>
        <v>-19.05930472</v>
      </c>
      <c r="V399" s="4"/>
      <c r="W399" s="4"/>
      <c r="X399" s="4"/>
      <c r="Y399" s="4"/>
      <c r="Z399" s="4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  <c r="AK399" s="89"/>
    </row>
    <row r="400" spans="1:37" ht="12.75">
      <c r="A400" s="25" t="s">
        <v>129</v>
      </c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>
        <f>'Mandatory Outlay Legislation'!P49</f>
        <v>0</v>
      </c>
      <c r="Q400" s="4">
        <f>'Mandatory Outlay Legislation'!Q49</f>
        <v>1.9529999999999998</v>
      </c>
      <c r="R400" s="4">
        <f>'Mandatory Outlay Legislation'!R49</f>
        <v>-9.11</v>
      </c>
      <c r="S400" s="4">
        <f>'Mandatory Outlay Legislation'!S49</f>
        <v>-11.922</v>
      </c>
      <c r="T400" s="4">
        <f>'Mandatory Outlay Legislation'!T49</f>
        <v>-22.499000000000002</v>
      </c>
      <c r="U400" s="4">
        <f>'Mandatory Outlay Legislation'!U49</f>
        <v>-22.546999999999997</v>
      </c>
      <c r="V400" s="4"/>
      <c r="W400" s="4"/>
      <c r="X400" s="4"/>
      <c r="Y400" s="4"/>
      <c r="Z400" s="4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  <c r="AK400" s="89"/>
    </row>
    <row r="401" spans="1:37" ht="12.75">
      <c r="A401" s="25" t="s">
        <v>130</v>
      </c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>
        <f aca="true" t="shared" si="157" ref="P401:U401">P399-P400</f>
        <v>-0.248</v>
      </c>
      <c r="Q401" s="4">
        <f t="shared" si="157"/>
        <v>-2.6620000000000004</v>
      </c>
      <c r="R401" s="4">
        <f t="shared" si="157"/>
        <v>9.295</v>
      </c>
      <c r="S401" s="4">
        <f t="shared" si="157"/>
        <v>0.1460000000000008</v>
      </c>
      <c r="T401" s="4">
        <f t="shared" si="157"/>
        <v>14.990332000000002</v>
      </c>
      <c r="U401" s="4">
        <f t="shared" si="157"/>
        <v>3.487695279999997</v>
      </c>
      <c r="V401" s="4"/>
      <c r="W401" s="4"/>
      <c r="X401" s="4"/>
      <c r="Y401" s="4"/>
      <c r="Z401" s="4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  <c r="AK401" s="89"/>
    </row>
    <row r="402" spans="1:37" ht="12.7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  <c r="AK402" s="89"/>
    </row>
    <row r="403" spans="1:37" ht="12.75">
      <c r="A403" s="18" t="s">
        <v>14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>
        <f aca="true" t="shared" si="158" ref="P403:U403">P391+P399</f>
        <v>1354.752</v>
      </c>
      <c r="Q403" s="4">
        <f t="shared" si="158"/>
        <v>1417.291</v>
      </c>
      <c r="R403" s="4">
        <f t="shared" si="158"/>
        <v>1475.185</v>
      </c>
      <c r="S403" s="4">
        <f t="shared" si="158"/>
        <v>1534.224</v>
      </c>
      <c r="T403" s="4">
        <f t="shared" si="158"/>
        <v>1610.491332</v>
      </c>
      <c r="U403" s="4">
        <f t="shared" si="158"/>
        <v>1677.94069528</v>
      </c>
      <c r="V403" s="4"/>
      <c r="W403" s="4"/>
      <c r="X403" s="4"/>
      <c r="Y403" s="4"/>
      <c r="Z403" s="4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  <c r="AK403" s="89"/>
    </row>
    <row r="404" spans="1:37" ht="12.75">
      <c r="A404" s="1" t="s">
        <v>15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>
        <f aca="true" t="shared" si="159" ref="P404:U404">P395+P400</f>
        <v>752</v>
      </c>
      <c r="Q404" s="4">
        <f t="shared" si="159"/>
        <v>817.953</v>
      </c>
      <c r="R404" s="4">
        <f t="shared" si="159"/>
        <v>871.89</v>
      </c>
      <c r="S404" s="4">
        <f t="shared" si="159"/>
        <v>931.078</v>
      </c>
      <c r="T404" s="4">
        <f t="shared" si="159"/>
        <v>989.501</v>
      </c>
      <c r="U404" s="4">
        <f t="shared" si="159"/>
        <v>1063.453</v>
      </c>
      <c r="V404" s="4"/>
      <c r="W404" s="4"/>
      <c r="X404" s="4"/>
      <c r="Y404" s="4"/>
      <c r="Z404" s="4"/>
      <c r="AA404" s="89"/>
      <c r="AB404" s="89"/>
      <c r="AC404" s="89"/>
      <c r="AD404" s="89"/>
      <c r="AE404" s="89"/>
      <c r="AF404" s="89"/>
      <c r="AG404" s="89"/>
      <c r="AH404" s="89"/>
      <c r="AI404" s="89"/>
      <c r="AJ404" s="89"/>
      <c r="AK404" s="89"/>
    </row>
    <row r="405" spans="1:37" ht="12.75">
      <c r="A405" s="25" t="s">
        <v>126</v>
      </c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>
        <f aca="true" t="shared" si="160" ref="P405:U405">P403-P404</f>
        <v>602.752</v>
      </c>
      <c r="Q405" s="4">
        <f t="shared" si="160"/>
        <v>599.338</v>
      </c>
      <c r="R405" s="4">
        <f t="shared" si="160"/>
        <v>603.295</v>
      </c>
      <c r="S405" s="4">
        <f t="shared" si="160"/>
        <v>603.146</v>
      </c>
      <c r="T405" s="4">
        <f t="shared" si="160"/>
        <v>620.9903320000001</v>
      </c>
      <c r="U405" s="4">
        <f t="shared" si="160"/>
        <v>614.48769528</v>
      </c>
      <c r="V405" s="4"/>
      <c r="W405" s="4"/>
      <c r="X405" s="4"/>
      <c r="Y405" s="4"/>
      <c r="Z405" s="4"/>
      <c r="AA405" s="89"/>
      <c r="AB405" s="89"/>
      <c r="AC405" s="89"/>
      <c r="AD405" s="89"/>
      <c r="AE405" s="89"/>
      <c r="AF405" s="89"/>
      <c r="AG405" s="89"/>
      <c r="AH405" s="89"/>
      <c r="AI405" s="89"/>
      <c r="AJ405" s="89"/>
      <c r="AK405" s="89"/>
    </row>
    <row r="406" spans="1:37" ht="12.75">
      <c r="A406" s="2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89"/>
      <c r="AB406" s="89"/>
      <c r="AC406" s="89"/>
      <c r="AD406" s="89"/>
      <c r="AE406" s="89"/>
      <c r="AF406" s="89"/>
      <c r="AG406" s="89"/>
      <c r="AH406" s="89"/>
      <c r="AI406" s="89"/>
      <c r="AJ406" s="89"/>
      <c r="AK406" s="89"/>
    </row>
    <row r="407" spans="1:37" ht="12.75">
      <c r="A407" s="18" t="s">
        <v>16</v>
      </c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>
        <f aca="true" t="shared" si="161" ref="P407:U412">P4</f>
        <v>1351.932</v>
      </c>
      <c r="Q407" s="4">
        <f t="shared" si="161"/>
        <v>1453.177</v>
      </c>
      <c r="R407" s="4">
        <f t="shared" si="161"/>
        <v>1579.423</v>
      </c>
      <c r="S407" s="4">
        <f t="shared" si="161"/>
        <v>1721.955</v>
      </c>
      <c r="T407" s="4">
        <f t="shared" si="161"/>
        <v>1827.645</v>
      </c>
      <c r="U407" s="4">
        <f t="shared" si="161"/>
        <v>2025.457</v>
      </c>
      <c r="V407" s="4"/>
      <c r="W407" s="4"/>
      <c r="X407" s="4"/>
      <c r="Y407" s="4"/>
      <c r="Z407" s="4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  <c r="AK407" s="89"/>
    </row>
    <row r="408" spans="1:37" ht="12.75">
      <c r="A408" s="1" t="s">
        <v>17</v>
      </c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>
        <f t="shared" si="161"/>
        <v>1515.884</v>
      </c>
      <c r="Q408" s="4">
        <f t="shared" si="161"/>
        <v>1560.608</v>
      </c>
      <c r="R408" s="4">
        <f t="shared" si="161"/>
        <v>1601.307</v>
      </c>
      <c r="S408" s="4">
        <f t="shared" si="161"/>
        <v>1652.685</v>
      </c>
      <c r="T408" s="4">
        <f t="shared" si="161"/>
        <v>1702.035</v>
      </c>
      <c r="U408" s="4">
        <f t="shared" si="161"/>
        <v>1789.216</v>
      </c>
      <c r="V408" s="4"/>
      <c r="W408" s="4"/>
      <c r="X408" s="4"/>
      <c r="Y408" s="4"/>
      <c r="Z408" s="4"/>
      <c r="AA408" s="89"/>
      <c r="AB408" s="89"/>
      <c r="AC408" s="89"/>
      <c r="AD408" s="89"/>
      <c r="AE408" s="89"/>
      <c r="AF408" s="89"/>
      <c r="AG408" s="89"/>
      <c r="AH408" s="89"/>
      <c r="AI408" s="89"/>
      <c r="AJ408" s="89"/>
      <c r="AK408" s="89"/>
    </row>
    <row r="409" spans="1:37" ht="12.75">
      <c r="A409" s="1" t="s">
        <v>18</v>
      </c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>
        <f t="shared" si="161"/>
        <v>544.862</v>
      </c>
      <c r="Q409" s="4">
        <f t="shared" si="161"/>
        <v>532.707</v>
      </c>
      <c r="R409" s="4">
        <f t="shared" si="161"/>
        <v>547.233</v>
      </c>
      <c r="S409" s="4">
        <f t="shared" si="161"/>
        <v>552.104</v>
      </c>
      <c r="T409" s="4">
        <f t="shared" si="161"/>
        <v>571.988</v>
      </c>
      <c r="U409" s="4">
        <f t="shared" si="161"/>
        <v>614.835</v>
      </c>
      <c r="V409" s="4"/>
      <c r="W409" s="4"/>
      <c r="X409" s="4"/>
      <c r="Y409" s="4"/>
      <c r="Z409" s="4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  <c r="AK409" s="89"/>
    </row>
    <row r="410" spans="1:37" ht="12.75">
      <c r="A410" s="1" t="s">
        <v>19</v>
      </c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>
        <f t="shared" si="161"/>
        <v>232.134</v>
      </c>
      <c r="Q410" s="4">
        <f t="shared" si="161"/>
        <v>241.053</v>
      </c>
      <c r="R410" s="4">
        <f t="shared" si="161"/>
        <v>243.984</v>
      </c>
      <c r="S410" s="4">
        <f t="shared" si="161"/>
        <v>241.118</v>
      </c>
      <c r="T410" s="4">
        <f t="shared" si="161"/>
        <v>229.755</v>
      </c>
      <c r="U410" s="4">
        <f t="shared" si="161"/>
        <v>222.949</v>
      </c>
      <c r="V410" s="4"/>
      <c r="W410" s="4"/>
      <c r="X410" s="4"/>
      <c r="Y410" s="4"/>
      <c r="Z410" s="4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  <c r="AK410" s="89"/>
    </row>
    <row r="411" spans="1:37" ht="12.75">
      <c r="A411" s="1" t="s">
        <v>108</v>
      </c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>
        <f t="shared" si="161"/>
        <v>738.825</v>
      </c>
      <c r="Q411" s="4">
        <f t="shared" si="161"/>
        <v>786.775</v>
      </c>
      <c r="R411" s="4">
        <f t="shared" si="161"/>
        <v>810.01</v>
      </c>
      <c r="S411" s="4">
        <f t="shared" si="161"/>
        <v>859.376</v>
      </c>
      <c r="T411" s="4">
        <f t="shared" si="161"/>
        <v>900.17</v>
      </c>
      <c r="U411" s="4">
        <f t="shared" si="161"/>
        <v>951.283</v>
      </c>
      <c r="V411" s="4"/>
      <c r="W411" s="4"/>
      <c r="X411" s="4"/>
      <c r="Y411" s="4"/>
      <c r="Z411" s="4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  <c r="AK411" s="89"/>
    </row>
    <row r="412" spans="1:37" ht="12.75">
      <c r="A412" s="18" t="s">
        <v>20</v>
      </c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>
        <f t="shared" si="161"/>
        <v>-163.991</v>
      </c>
      <c r="Q412" s="4">
        <f t="shared" si="161"/>
        <v>-107.473</v>
      </c>
      <c r="R412" s="4">
        <f t="shared" si="161"/>
        <v>-21.935</v>
      </c>
      <c r="S412" s="4">
        <f t="shared" si="161"/>
        <v>69.2</v>
      </c>
      <c r="T412" s="4">
        <f t="shared" si="161"/>
        <v>125.541</v>
      </c>
      <c r="U412" s="4">
        <f t="shared" si="161"/>
        <v>236.151</v>
      </c>
      <c r="V412" s="4"/>
      <c r="W412" s="4"/>
      <c r="X412" s="4"/>
      <c r="Y412" s="4"/>
      <c r="Z412" s="4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</row>
    <row r="413" spans="1:37" ht="12.75">
      <c r="A413" s="24" t="s">
        <v>127</v>
      </c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>
        <f aca="true" t="shared" si="162" ref="P413:U413">P11</f>
        <v>613.107</v>
      </c>
      <c r="Q413" s="4">
        <f t="shared" si="162"/>
        <v>666.4019999999999</v>
      </c>
      <c r="R413" s="4">
        <f t="shared" si="162"/>
        <v>769.413</v>
      </c>
      <c r="S413" s="4">
        <f t="shared" si="162"/>
        <v>862.579</v>
      </c>
      <c r="T413" s="4">
        <f t="shared" si="162"/>
        <v>927.475</v>
      </c>
      <c r="U413" s="4">
        <f t="shared" si="162"/>
        <v>1074.174</v>
      </c>
      <c r="V413" s="4"/>
      <c r="W413" s="4"/>
      <c r="X413" s="4"/>
      <c r="Y413" s="4"/>
      <c r="Z413" s="4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  <c r="AK413" s="89"/>
    </row>
    <row r="414" spans="1:37" ht="12.75">
      <c r="A414" s="18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  <c r="AK414" s="89"/>
    </row>
    <row r="415" spans="1:37" ht="12.75">
      <c r="A415" s="24" t="s">
        <v>103</v>
      </c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>
        <f aca="true" t="shared" si="163" ref="P415:U415">P407-P403</f>
        <v>-2.8199999999999363</v>
      </c>
      <c r="Q415" s="4">
        <f t="shared" si="163"/>
        <v>35.88599999999997</v>
      </c>
      <c r="R415" s="4">
        <f t="shared" si="163"/>
        <v>104.23800000000006</v>
      </c>
      <c r="S415" s="4">
        <f t="shared" si="163"/>
        <v>187.731</v>
      </c>
      <c r="T415" s="4">
        <f t="shared" si="163"/>
        <v>217.15366799999993</v>
      </c>
      <c r="U415" s="4">
        <f t="shared" si="163"/>
        <v>347.5163047200001</v>
      </c>
      <c r="V415" s="4"/>
      <c r="W415" s="4"/>
      <c r="X415" s="4"/>
      <c r="Y415" s="4"/>
      <c r="Z415" s="4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  <c r="AK415" s="89"/>
    </row>
    <row r="416" spans="1:37" ht="12.75">
      <c r="A416" s="25" t="s">
        <v>115</v>
      </c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>
        <f aca="true" t="shared" si="164" ref="P416:U416">P411-P404</f>
        <v>-13.174999999999955</v>
      </c>
      <c r="Q416" s="4">
        <f t="shared" si="164"/>
        <v>-31.177999999999997</v>
      </c>
      <c r="R416" s="4">
        <f t="shared" si="164"/>
        <v>-61.879999999999995</v>
      </c>
      <c r="S416" s="4">
        <f t="shared" si="164"/>
        <v>-71.702</v>
      </c>
      <c r="T416" s="4">
        <f t="shared" si="164"/>
        <v>-89.33100000000002</v>
      </c>
      <c r="U416" s="4">
        <f t="shared" si="164"/>
        <v>-112.16999999999996</v>
      </c>
      <c r="V416" s="4"/>
      <c r="W416" s="4"/>
      <c r="X416" s="4"/>
      <c r="Y416" s="4"/>
      <c r="Z416" s="4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  <c r="AK416" s="89"/>
    </row>
    <row r="417" spans="1:37" ht="12.75">
      <c r="A417" s="25" t="s">
        <v>128</v>
      </c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>
        <f aca="true" t="shared" si="165" ref="P417:U417">P415-P416</f>
        <v>10.355000000000018</v>
      </c>
      <c r="Q417" s="4">
        <f t="shared" si="165"/>
        <v>67.06399999999996</v>
      </c>
      <c r="R417" s="4">
        <f t="shared" si="165"/>
        <v>166.11800000000005</v>
      </c>
      <c r="S417" s="4">
        <f t="shared" si="165"/>
        <v>259.433</v>
      </c>
      <c r="T417" s="4">
        <f t="shared" si="165"/>
        <v>306.48466799999994</v>
      </c>
      <c r="U417" s="4">
        <f t="shared" si="165"/>
        <v>459.68630472000007</v>
      </c>
      <c r="V417" s="4"/>
      <c r="W417" s="4"/>
      <c r="X417" s="4"/>
      <c r="Y417" s="4"/>
      <c r="Z417" s="4"/>
      <c r="AA417" s="89"/>
      <c r="AB417" s="89"/>
      <c r="AC417" s="89"/>
      <c r="AD417" s="89"/>
      <c r="AE417" s="89"/>
      <c r="AF417" s="89"/>
      <c r="AG417" s="89"/>
      <c r="AH417" s="89"/>
      <c r="AI417" s="89"/>
      <c r="AJ417" s="89"/>
      <c r="AK417" s="89"/>
    </row>
    <row r="418" spans="1:37" ht="12.75">
      <c r="A418" s="2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89"/>
      <c r="AB418" s="89"/>
      <c r="AC418" s="89"/>
      <c r="AD418" s="89"/>
      <c r="AE418" s="89"/>
      <c r="AF418" s="89"/>
      <c r="AG418" s="89"/>
      <c r="AH418" s="89"/>
      <c r="AI418" s="89"/>
      <c r="AJ418" s="89"/>
      <c r="AK418" s="89"/>
    </row>
    <row r="419" spans="1:37" ht="12.75">
      <c r="A419" s="11" t="s">
        <v>58</v>
      </c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89"/>
      <c r="AB419" s="89"/>
      <c r="AC419" s="89"/>
      <c r="AD419" s="89"/>
      <c r="AE419" s="89"/>
      <c r="AF419" s="89"/>
      <c r="AG419" s="89"/>
      <c r="AH419" s="89"/>
      <c r="AI419" s="89"/>
      <c r="AJ419" s="89"/>
      <c r="AK419" s="89"/>
    </row>
    <row r="420" spans="1:37" ht="12.75">
      <c r="A420" s="18" t="s">
        <v>59</v>
      </c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>
        <v>1428</v>
      </c>
      <c r="R420" s="4">
        <v>1483</v>
      </c>
      <c r="S420" s="4">
        <v>1544</v>
      </c>
      <c r="T420" s="4">
        <v>1609</v>
      </c>
      <c r="U420" s="4">
        <v>1681</v>
      </c>
      <c r="V420" s="4">
        <v>1758</v>
      </c>
      <c r="W420" s="4">
        <v>1840</v>
      </c>
      <c r="X420" s="4">
        <v>1931</v>
      </c>
      <c r="Y420" s="4">
        <v>2023</v>
      </c>
      <c r="Z420" s="4">
        <v>2124</v>
      </c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  <c r="AK420" s="89"/>
    </row>
    <row r="421" spans="1:37" ht="12.75">
      <c r="A421" s="1" t="s">
        <v>60</v>
      </c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>
        <v>1572</v>
      </c>
      <c r="R421" s="4">
        <v>1654</v>
      </c>
      <c r="S421" s="4">
        <v>1737</v>
      </c>
      <c r="T421" s="4">
        <v>1828</v>
      </c>
      <c r="U421" s="4">
        <v>1925</v>
      </c>
      <c r="V421" s="4">
        <v>2016</v>
      </c>
      <c r="W421" s="4">
        <v>2125</v>
      </c>
      <c r="X421" s="4">
        <v>2242</v>
      </c>
      <c r="Y421" s="4">
        <v>2365</v>
      </c>
      <c r="Z421" s="4">
        <v>2500</v>
      </c>
      <c r="AA421" s="89"/>
      <c r="AB421" s="89"/>
      <c r="AC421" s="89"/>
      <c r="AD421" s="89"/>
      <c r="AE421" s="89"/>
      <c r="AF421" s="89"/>
      <c r="AG421" s="89"/>
      <c r="AH421" s="89"/>
      <c r="AI421" s="89"/>
      <c r="AJ421" s="89"/>
      <c r="AK421" s="89"/>
    </row>
    <row r="422" spans="1:37" ht="12.75">
      <c r="A422" s="1" t="s">
        <v>10</v>
      </c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>
        <v>533</v>
      </c>
      <c r="R422" s="4">
        <v>546</v>
      </c>
      <c r="S422" s="4">
        <v>546</v>
      </c>
      <c r="T422" s="4">
        <v>563</v>
      </c>
      <c r="U422" s="4">
        <v>579</v>
      </c>
      <c r="V422" s="4">
        <v>596</v>
      </c>
      <c r="W422" s="4">
        <v>614</v>
      </c>
      <c r="X422" s="4">
        <v>632</v>
      </c>
      <c r="Y422" s="4">
        <v>651</v>
      </c>
      <c r="Z422" s="4">
        <v>671</v>
      </c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  <c r="AK422" s="89"/>
    </row>
    <row r="423" spans="1:37" ht="12.75">
      <c r="A423" s="1" t="s">
        <v>11</v>
      </c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>
        <v>240</v>
      </c>
      <c r="R423" s="4">
        <v>246</v>
      </c>
      <c r="S423" s="4">
        <v>257</v>
      </c>
      <c r="T423" s="4">
        <v>271</v>
      </c>
      <c r="U423" s="4">
        <v>283</v>
      </c>
      <c r="V423" s="4">
        <v>296</v>
      </c>
      <c r="W423" s="4">
        <v>311</v>
      </c>
      <c r="X423" s="4">
        <v>328</v>
      </c>
      <c r="Y423" s="4">
        <v>346</v>
      </c>
      <c r="Z423" s="4">
        <v>365</v>
      </c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  <c r="AK423" s="89"/>
    </row>
    <row r="424" spans="1:37" ht="12.75">
      <c r="A424" s="1" t="s">
        <v>12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>
        <f aca="true" t="shared" si="166" ref="Q424:Y424">Q421-Q422-Q423</f>
        <v>799</v>
      </c>
      <c r="R424" s="4">
        <f t="shared" si="166"/>
        <v>862</v>
      </c>
      <c r="S424" s="4">
        <f t="shared" si="166"/>
        <v>934</v>
      </c>
      <c r="T424" s="4">
        <f t="shared" si="166"/>
        <v>994</v>
      </c>
      <c r="U424" s="4">
        <f t="shared" si="166"/>
        <v>1063</v>
      </c>
      <c r="V424" s="4">
        <f t="shared" si="166"/>
        <v>1124</v>
      </c>
      <c r="W424" s="4">
        <f t="shared" si="166"/>
        <v>1200</v>
      </c>
      <c r="X424" s="4">
        <f t="shared" si="166"/>
        <v>1282</v>
      </c>
      <c r="Y424" s="4">
        <f t="shared" si="166"/>
        <v>1368</v>
      </c>
      <c r="Z424" s="4">
        <f>Z421-Z422-Z423</f>
        <v>1464</v>
      </c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  <c r="AK424" s="89"/>
    </row>
    <row r="425" spans="1:37" ht="12.75">
      <c r="A425" s="1" t="s">
        <v>13</v>
      </c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>
        <f aca="true" t="shared" si="167" ref="Q425:X425">Q420-Q421</f>
        <v>-144</v>
      </c>
      <c r="R425" s="4">
        <f t="shared" si="167"/>
        <v>-171</v>
      </c>
      <c r="S425" s="4">
        <f t="shared" si="167"/>
        <v>-193</v>
      </c>
      <c r="T425" s="4">
        <f t="shared" si="167"/>
        <v>-219</v>
      </c>
      <c r="U425" s="4">
        <f t="shared" si="167"/>
        <v>-244</v>
      </c>
      <c r="V425" s="4">
        <f t="shared" si="167"/>
        <v>-258</v>
      </c>
      <c r="W425" s="4">
        <f t="shared" si="167"/>
        <v>-285</v>
      </c>
      <c r="X425" s="4">
        <f t="shared" si="167"/>
        <v>-311</v>
      </c>
      <c r="Y425" s="4">
        <f>Y420-Y421</f>
        <v>-342</v>
      </c>
      <c r="Z425" s="4">
        <f>Z420-Z421</f>
        <v>-376</v>
      </c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  <c r="AK425" s="89"/>
    </row>
    <row r="426" spans="1:37" ht="12.75">
      <c r="A426" s="25" t="s">
        <v>125</v>
      </c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>
        <f>Q420-Q424</f>
        <v>629</v>
      </c>
      <c r="R426" s="4">
        <f aca="true" t="shared" si="168" ref="R426:Z426">R420-R424</f>
        <v>621</v>
      </c>
      <c r="S426" s="4">
        <f t="shared" si="168"/>
        <v>610</v>
      </c>
      <c r="T426" s="4">
        <f t="shared" si="168"/>
        <v>615</v>
      </c>
      <c r="U426" s="4">
        <f t="shared" si="168"/>
        <v>618</v>
      </c>
      <c r="V426" s="4">
        <f t="shared" si="168"/>
        <v>634</v>
      </c>
      <c r="W426" s="4">
        <f t="shared" si="168"/>
        <v>640</v>
      </c>
      <c r="X426" s="4">
        <f t="shared" si="168"/>
        <v>649</v>
      </c>
      <c r="Y426" s="4">
        <f t="shared" si="168"/>
        <v>655</v>
      </c>
      <c r="Z426" s="4">
        <f t="shared" si="168"/>
        <v>660</v>
      </c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  <c r="AK426" s="89"/>
    </row>
    <row r="427" spans="1:26" ht="12.7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37" ht="12.75">
      <c r="A428" s="24" t="s">
        <v>131</v>
      </c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>
        <f>'Revenue Legislation'!Q52</f>
        <v>0.063</v>
      </c>
      <c r="R428" s="4">
        <f>'Revenue Legislation'!R52</f>
        <v>3.285</v>
      </c>
      <c r="S428" s="4">
        <f>'Revenue Legislation'!S52</f>
        <v>-9.313</v>
      </c>
      <c r="T428" s="4">
        <f>'Revenue Legislation'!T52</f>
        <v>-5.429668000000001</v>
      </c>
      <c r="U428" s="4">
        <f>'Revenue Legislation'!U52</f>
        <v>-17.267304720000002</v>
      </c>
      <c r="V428" s="4">
        <f>'Revenue Legislation'!V52</f>
        <v>-101.61454413108474</v>
      </c>
      <c r="W428" s="4">
        <f>'Revenue Legislation'!W52</f>
        <v>-104.81026841231977</v>
      </c>
      <c r="X428" s="4">
        <f>'Revenue Legislation'!X52</f>
        <v>-215.35304190421084</v>
      </c>
      <c r="Y428" s="4">
        <f>'Revenue Legislation'!Y52</f>
        <v>-302.5330793407997</v>
      </c>
      <c r="Z428" s="4">
        <f>'Revenue Legislation'!Z52</f>
        <v>-248.2932797961112</v>
      </c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  <c r="AK428" s="89"/>
    </row>
    <row r="429" spans="1:37" ht="12.75">
      <c r="A429" s="25" t="s">
        <v>129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>
        <f>'Mandatory Outlay Legislation'!Q50</f>
        <v>-1.032</v>
      </c>
      <c r="R429" s="4">
        <f>'Mandatory Outlay Legislation'!R50</f>
        <v>-11.089</v>
      </c>
      <c r="S429" s="4">
        <f>'Mandatory Outlay Legislation'!S50</f>
        <v>-10.9</v>
      </c>
      <c r="T429" s="4">
        <f>'Mandatory Outlay Legislation'!T50</f>
        <v>-20.48</v>
      </c>
      <c r="U429" s="4">
        <f>'Mandatory Outlay Legislation'!U50</f>
        <v>-20.525999999999996</v>
      </c>
      <c r="V429" s="4">
        <f>'Mandatory Outlay Legislation'!V50</f>
        <v>-3.838999999999999</v>
      </c>
      <c r="W429" s="4">
        <f>'Mandatory Outlay Legislation'!W50</f>
        <v>-27.829000000000008</v>
      </c>
      <c r="X429" s="4">
        <f>'Mandatory Outlay Legislation'!X50</f>
        <v>1.5679999999999854</v>
      </c>
      <c r="Y429" s="4">
        <f>'Mandatory Outlay Legislation'!Y50</f>
        <v>-5.4909999999999926</v>
      </c>
      <c r="Z429" s="4">
        <f>'Mandatory Outlay Legislation'!Z50</f>
        <v>-22.721</v>
      </c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  <c r="AK429" s="89"/>
    </row>
    <row r="430" spans="1:37" ht="12.75">
      <c r="A430" s="25" t="s">
        <v>130</v>
      </c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>
        <f>Q428-Q429</f>
        <v>1.095</v>
      </c>
      <c r="R430" s="4">
        <f aca="true" t="shared" si="169" ref="R430:Z430">R428-R429</f>
        <v>14.374</v>
      </c>
      <c r="S430" s="4">
        <f t="shared" si="169"/>
        <v>1.5869999999999997</v>
      </c>
      <c r="T430" s="4">
        <f t="shared" si="169"/>
        <v>15.050332</v>
      </c>
      <c r="U430" s="4">
        <f t="shared" si="169"/>
        <v>3.258695279999994</v>
      </c>
      <c r="V430" s="4">
        <f t="shared" si="169"/>
        <v>-97.77554413108474</v>
      </c>
      <c r="W430" s="4">
        <f t="shared" si="169"/>
        <v>-76.98126841231976</v>
      </c>
      <c r="X430" s="4">
        <f t="shared" si="169"/>
        <v>-216.92104190421082</v>
      </c>
      <c r="Y430" s="4">
        <f t="shared" si="169"/>
        <v>-297.0420793407997</v>
      </c>
      <c r="Z430" s="4">
        <f t="shared" si="169"/>
        <v>-225.5722797961112</v>
      </c>
      <c r="AA430" s="89"/>
      <c r="AB430" s="89"/>
      <c r="AC430" s="89"/>
      <c r="AD430" s="89"/>
      <c r="AE430" s="89"/>
      <c r="AF430" s="89"/>
      <c r="AG430" s="89"/>
      <c r="AH430" s="89"/>
      <c r="AI430" s="89"/>
      <c r="AJ430" s="89"/>
      <c r="AK430" s="89"/>
    </row>
    <row r="431" spans="1:26" ht="12.7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37" ht="12.75">
      <c r="A432" s="18" t="s">
        <v>14</v>
      </c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>
        <f aca="true" t="shared" si="170" ref="Q432:X432">Q420+Q428</f>
        <v>1428.063</v>
      </c>
      <c r="R432" s="4">
        <f t="shared" si="170"/>
        <v>1486.285</v>
      </c>
      <c r="S432" s="4">
        <f t="shared" si="170"/>
        <v>1534.687</v>
      </c>
      <c r="T432" s="4">
        <f t="shared" si="170"/>
        <v>1603.570332</v>
      </c>
      <c r="U432" s="4">
        <f t="shared" si="170"/>
        <v>1663.73269528</v>
      </c>
      <c r="V432" s="4">
        <f t="shared" si="170"/>
        <v>1656.3854558689152</v>
      </c>
      <c r="W432" s="4">
        <f t="shared" si="170"/>
        <v>1735.1897315876802</v>
      </c>
      <c r="X432" s="4">
        <f t="shared" si="170"/>
        <v>1715.6469580957892</v>
      </c>
      <c r="Y432" s="4">
        <f>Y420+Y428</f>
        <v>1720.4669206592002</v>
      </c>
      <c r="Z432" s="4">
        <f>Z420+Z428</f>
        <v>1875.7067202038888</v>
      </c>
      <c r="AA432" s="89"/>
      <c r="AB432" s="89"/>
      <c r="AC432" s="89"/>
      <c r="AD432" s="89"/>
      <c r="AE432" s="89"/>
      <c r="AF432" s="89"/>
      <c r="AG432" s="89"/>
      <c r="AH432" s="89"/>
      <c r="AI432" s="89"/>
      <c r="AJ432" s="89"/>
      <c r="AK432" s="89"/>
    </row>
    <row r="433" spans="1:37" ht="12.75">
      <c r="A433" s="1" t="s">
        <v>15</v>
      </c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>
        <f aca="true" t="shared" si="171" ref="Q433:X433">Q424+Q429</f>
        <v>797.968</v>
      </c>
      <c r="R433" s="4">
        <f t="shared" si="171"/>
        <v>850.911</v>
      </c>
      <c r="S433" s="4">
        <f t="shared" si="171"/>
        <v>923.1</v>
      </c>
      <c r="T433" s="4">
        <f t="shared" si="171"/>
        <v>973.52</v>
      </c>
      <c r="U433" s="4">
        <f t="shared" si="171"/>
        <v>1042.474</v>
      </c>
      <c r="V433" s="4">
        <f t="shared" si="171"/>
        <v>1120.161</v>
      </c>
      <c r="W433" s="4">
        <f t="shared" si="171"/>
        <v>1172.171</v>
      </c>
      <c r="X433" s="4">
        <f t="shared" si="171"/>
        <v>1283.568</v>
      </c>
      <c r="Y433" s="4">
        <f>Y424+Y429</f>
        <v>1362.509</v>
      </c>
      <c r="Z433" s="4">
        <f>Z424+Z429</f>
        <v>1441.279</v>
      </c>
      <c r="AA433" s="89"/>
      <c r="AB433" s="89"/>
      <c r="AC433" s="89"/>
      <c r="AD433" s="89"/>
      <c r="AE433" s="89"/>
      <c r="AF433" s="89"/>
      <c r="AG433" s="89"/>
      <c r="AH433" s="89"/>
      <c r="AI433" s="89"/>
      <c r="AJ433" s="89"/>
      <c r="AK433" s="89"/>
    </row>
    <row r="434" spans="1:37" ht="12.75">
      <c r="A434" s="25" t="s">
        <v>126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>
        <f>Q432-Q433</f>
        <v>630.0950000000001</v>
      </c>
      <c r="R434" s="4">
        <f aca="true" t="shared" si="172" ref="R434:Z434">R432-R433</f>
        <v>635.3740000000001</v>
      </c>
      <c r="S434" s="4">
        <f t="shared" si="172"/>
        <v>611.5869999999999</v>
      </c>
      <c r="T434" s="4">
        <f t="shared" si="172"/>
        <v>630.050332</v>
      </c>
      <c r="U434" s="4">
        <f t="shared" si="172"/>
        <v>621.25869528</v>
      </c>
      <c r="V434" s="4">
        <f t="shared" si="172"/>
        <v>536.2244558689151</v>
      </c>
      <c r="W434" s="4">
        <f t="shared" si="172"/>
        <v>563.0187315876801</v>
      </c>
      <c r="X434" s="4">
        <f t="shared" si="172"/>
        <v>432.0789580957892</v>
      </c>
      <c r="Y434" s="4">
        <f t="shared" si="172"/>
        <v>357.9579206592002</v>
      </c>
      <c r="Z434" s="4">
        <f t="shared" si="172"/>
        <v>434.42772020388884</v>
      </c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  <c r="AK434" s="89"/>
    </row>
    <row r="435" spans="1:37" ht="12.75">
      <c r="A435" s="2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B435" s="89"/>
      <c r="AC435" s="89"/>
      <c r="AD435" s="89"/>
      <c r="AE435" s="89"/>
      <c r="AF435" s="89"/>
      <c r="AG435" s="89"/>
      <c r="AH435" s="89"/>
      <c r="AI435" s="89"/>
      <c r="AJ435" s="89"/>
      <c r="AK435" s="89"/>
    </row>
    <row r="436" spans="1:37" ht="12.75">
      <c r="A436" s="18" t="s">
        <v>16</v>
      </c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>
        <f aca="true" t="shared" si="173" ref="Q436:X436">Q4</f>
        <v>1453.177</v>
      </c>
      <c r="R436" s="4">
        <f t="shared" si="173"/>
        <v>1579.423</v>
      </c>
      <c r="S436" s="4">
        <f t="shared" si="173"/>
        <v>1721.955</v>
      </c>
      <c r="T436" s="4">
        <f t="shared" si="173"/>
        <v>1827.645</v>
      </c>
      <c r="U436" s="4">
        <f t="shared" si="173"/>
        <v>2025.457</v>
      </c>
      <c r="V436" s="4">
        <f t="shared" si="173"/>
        <v>1991.426</v>
      </c>
      <c r="W436" s="4">
        <f t="shared" si="173"/>
        <v>1853.395</v>
      </c>
      <c r="X436" s="4">
        <f t="shared" si="173"/>
        <v>1782.532</v>
      </c>
      <c r="Y436" s="4">
        <f aca="true" t="shared" si="174" ref="Y436:Z441">Y4</f>
        <v>1880.279</v>
      </c>
      <c r="Z436" s="4">
        <f t="shared" si="174"/>
        <v>2153.859</v>
      </c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  <c r="AK436" s="89"/>
    </row>
    <row r="437" spans="1:37" ht="12.75">
      <c r="A437" s="1" t="s">
        <v>17</v>
      </c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>
        <f aca="true" t="shared" si="175" ref="Q437:X437">Q5</f>
        <v>1560.608</v>
      </c>
      <c r="R437" s="4">
        <f t="shared" si="175"/>
        <v>1601.307</v>
      </c>
      <c r="S437" s="4">
        <f t="shared" si="175"/>
        <v>1652.685</v>
      </c>
      <c r="T437" s="4">
        <f t="shared" si="175"/>
        <v>1702.035</v>
      </c>
      <c r="U437" s="4">
        <f t="shared" si="175"/>
        <v>1789.216</v>
      </c>
      <c r="V437" s="4">
        <f t="shared" si="175"/>
        <v>1863.19</v>
      </c>
      <c r="W437" s="4">
        <f t="shared" si="175"/>
        <v>2011.153</v>
      </c>
      <c r="X437" s="4">
        <f t="shared" si="175"/>
        <v>2160.117</v>
      </c>
      <c r="Y437" s="4">
        <f t="shared" si="174"/>
        <v>2293.006</v>
      </c>
      <c r="Z437" s="4">
        <f t="shared" si="174"/>
        <v>2472.205</v>
      </c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  <c r="AK437" s="89"/>
    </row>
    <row r="438" spans="1:37" ht="12.75">
      <c r="A438" s="1" t="s">
        <v>18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>
        <f aca="true" t="shared" si="176" ref="Q438:X438">Q6</f>
        <v>532.707</v>
      </c>
      <c r="R438" s="4">
        <f t="shared" si="176"/>
        <v>547.233</v>
      </c>
      <c r="S438" s="4">
        <f t="shared" si="176"/>
        <v>552.104</v>
      </c>
      <c r="T438" s="4">
        <f t="shared" si="176"/>
        <v>571.988</v>
      </c>
      <c r="U438" s="4">
        <f t="shared" si="176"/>
        <v>614.835</v>
      </c>
      <c r="V438" s="4">
        <f t="shared" si="176"/>
        <v>649.326</v>
      </c>
      <c r="W438" s="4">
        <f t="shared" si="176"/>
        <v>734.319</v>
      </c>
      <c r="X438" s="4">
        <f t="shared" si="176"/>
        <v>825.412</v>
      </c>
      <c r="Y438" s="4">
        <f t="shared" si="174"/>
        <v>895.461</v>
      </c>
      <c r="Z438" s="4">
        <f t="shared" si="174"/>
        <v>968.451</v>
      </c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  <c r="AK438" s="89"/>
    </row>
    <row r="439" spans="1:37" ht="12.75">
      <c r="A439" s="1" t="s">
        <v>19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>
        <f aca="true" t="shared" si="177" ref="Q439:X439">Q7</f>
        <v>241.053</v>
      </c>
      <c r="R439" s="4">
        <f t="shared" si="177"/>
        <v>243.984</v>
      </c>
      <c r="S439" s="4">
        <f t="shared" si="177"/>
        <v>241.118</v>
      </c>
      <c r="T439" s="4">
        <f t="shared" si="177"/>
        <v>229.755</v>
      </c>
      <c r="U439" s="4">
        <f t="shared" si="177"/>
        <v>222.949</v>
      </c>
      <c r="V439" s="4">
        <f t="shared" si="177"/>
        <v>206.167</v>
      </c>
      <c r="W439" s="4">
        <f t="shared" si="177"/>
        <v>170.949</v>
      </c>
      <c r="X439" s="4">
        <f t="shared" si="177"/>
        <v>153.073</v>
      </c>
      <c r="Y439" s="4">
        <f t="shared" si="174"/>
        <v>160.2</v>
      </c>
      <c r="Z439" s="4">
        <f t="shared" si="174"/>
        <v>184</v>
      </c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  <c r="AK439" s="89"/>
    </row>
    <row r="440" spans="1:37" ht="12.75">
      <c r="A440" s="1" t="s">
        <v>108</v>
      </c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>
        <f aca="true" t="shared" si="178" ref="Q440:X440">Q8</f>
        <v>786.775</v>
      </c>
      <c r="R440" s="4">
        <f t="shared" si="178"/>
        <v>810.01</v>
      </c>
      <c r="S440" s="4">
        <f t="shared" si="178"/>
        <v>859.376</v>
      </c>
      <c r="T440" s="4">
        <f t="shared" si="178"/>
        <v>900.17</v>
      </c>
      <c r="U440" s="4">
        <f t="shared" si="178"/>
        <v>951.283</v>
      </c>
      <c r="V440" s="4">
        <f t="shared" si="178"/>
        <v>1007.54</v>
      </c>
      <c r="W440" s="4">
        <f t="shared" si="178"/>
        <v>1105.695</v>
      </c>
      <c r="X440" s="4">
        <f t="shared" si="178"/>
        <v>1181.432</v>
      </c>
      <c r="Y440" s="4">
        <f t="shared" si="174"/>
        <v>1237.3059999999998</v>
      </c>
      <c r="Z440" s="4">
        <f t="shared" si="174"/>
        <v>1319.705</v>
      </c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  <c r="AK440" s="89"/>
    </row>
    <row r="441" spans="1:37" ht="12.75">
      <c r="A441" s="18" t="s">
        <v>20</v>
      </c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>
        <f aca="true" t="shared" si="179" ref="Q441:X441">Q9</f>
        <v>-107.473</v>
      </c>
      <c r="R441" s="4">
        <f t="shared" si="179"/>
        <v>-21.935</v>
      </c>
      <c r="S441" s="4">
        <f t="shared" si="179"/>
        <v>69.2</v>
      </c>
      <c r="T441" s="4">
        <f t="shared" si="179"/>
        <v>125.541</v>
      </c>
      <c r="U441" s="4">
        <f t="shared" si="179"/>
        <v>236.151</v>
      </c>
      <c r="V441" s="4">
        <f t="shared" si="179"/>
        <v>128.161</v>
      </c>
      <c r="W441" s="4">
        <f t="shared" si="179"/>
        <v>-157.799</v>
      </c>
      <c r="X441" s="4">
        <f t="shared" si="179"/>
        <v>-377.575</v>
      </c>
      <c r="Y441" s="4">
        <f t="shared" si="174"/>
        <v>-412.144</v>
      </c>
      <c r="Z441" s="4">
        <f t="shared" si="174"/>
        <v>-318.67</v>
      </c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  <c r="AK441" s="89"/>
    </row>
    <row r="442" spans="1:37" ht="12.75">
      <c r="A442" s="24" t="s">
        <v>127</v>
      </c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>
        <f>Q11</f>
        <v>666.4019999999999</v>
      </c>
      <c r="R442" s="4">
        <f aca="true" t="shared" si="180" ref="R442:Z442">R11</f>
        <v>769.413</v>
      </c>
      <c r="S442" s="4">
        <f t="shared" si="180"/>
        <v>862.579</v>
      </c>
      <c r="T442" s="4">
        <f t="shared" si="180"/>
        <v>927.475</v>
      </c>
      <c r="U442" s="4">
        <f t="shared" si="180"/>
        <v>1074.174</v>
      </c>
      <c r="V442" s="4">
        <f t="shared" si="180"/>
        <v>983.886</v>
      </c>
      <c r="W442" s="4">
        <f t="shared" si="180"/>
        <v>747.7</v>
      </c>
      <c r="X442" s="4">
        <f t="shared" si="180"/>
        <v>601.0999999999999</v>
      </c>
      <c r="Y442" s="4">
        <f t="shared" si="180"/>
        <v>642.9730000000002</v>
      </c>
      <c r="Z442" s="4">
        <f t="shared" si="180"/>
        <v>834.154</v>
      </c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  <c r="AK442" s="89"/>
    </row>
    <row r="443" spans="1:37" ht="12.75">
      <c r="A443" s="18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B443" s="89"/>
      <c r="AC443" s="89"/>
      <c r="AD443" s="89"/>
      <c r="AE443" s="89"/>
      <c r="AF443" s="89"/>
      <c r="AG443" s="89"/>
      <c r="AH443" s="89"/>
      <c r="AI443" s="89"/>
      <c r="AJ443" s="89"/>
      <c r="AK443" s="89"/>
    </row>
    <row r="444" spans="1:37" ht="12.75">
      <c r="A444" s="24" t="s">
        <v>103</v>
      </c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>
        <f aca="true" t="shared" si="181" ref="Q444:W444">Q436-Q432</f>
        <v>25.113999999999805</v>
      </c>
      <c r="R444" s="4">
        <f t="shared" si="181"/>
        <v>93.13799999999992</v>
      </c>
      <c r="S444" s="4">
        <f t="shared" si="181"/>
        <v>187.26800000000003</v>
      </c>
      <c r="T444" s="4">
        <f t="shared" si="181"/>
        <v>224.07466799999997</v>
      </c>
      <c r="U444" s="4">
        <f t="shared" si="181"/>
        <v>361.7243047200002</v>
      </c>
      <c r="V444" s="4">
        <f t="shared" si="181"/>
        <v>335.04054413108474</v>
      </c>
      <c r="W444" s="4">
        <f t="shared" si="181"/>
        <v>118.20526841231981</v>
      </c>
      <c r="X444" s="4">
        <f>X436-X432</f>
        <v>66.88504190421077</v>
      </c>
      <c r="Y444" s="4">
        <f>Y436-Y432</f>
        <v>159.81207934079976</v>
      </c>
      <c r="Z444" s="4">
        <f>Z436-Z432</f>
        <v>278.1522797961111</v>
      </c>
      <c r="AA444" s="89"/>
      <c r="AB444" s="89"/>
      <c r="AC444" s="89"/>
      <c r="AD444" s="89"/>
      <c r="AE444" s="89"/>
      <c r="AF444" s="89"/>
      <c r="AG444" s="89"/>
      <c r="AH444" s="89"/>
      <c r="AI444" s="89"/>
      <c r="AJ444" s="89"/>
      <c r="AK444" s="89"/>
    </row>
    <row r="445" spans="1:37" ht="12.75">
      <c r="A445" s="25" t="s">
        <v>115</v>
      </c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>
        <f aca="true" t="shared" si="182" ref="Q445:W445">Q440-Q433</f>
        <v>-11.192999999999984</v>
      </c>
      <c r="R445" s="4">
        <f t="shared" si="182"/>
        <v>-40.900999999999954</v>
      </c>
      <c r="S445" s="4">
        <f t="shared" si="182"/>
        <v>-63.724000000000046</v>
      </c>
      <c r="T445" s="4">
        <f t="shared" si="182"/>
        <v>-73.35000000000002</v>
      </c>
      <c r="U445" s="4">
        <f t="shared" si="182"/>
        <v>-91.19099999999992</v>
      </c>
      <c r="V445" s="4">
        <f t="shared" si="182"/>
        <v>-112.6210000000001</v>
      </c>
      <c r="W445" s="4">
        <f t="shared" si="182"/>
        <v>-66.47600000000011</v>
      </c>
      <c r="X445" s="4">
        <f>X440-X433</f>
        <v>-102.13599999999997</v>
      </c>
      <c r="Y445" s="4">
        <f>Y440-Y433</f>
        <v>-125.2030000000002</v>
      </c>
      <c r="Z445" s="4">
        <f>Z440-Z433</f>
        <v>-121.57400000000007</v>
      </c>
      <c r="AA445" s="89"/>
      <c r="AB445" s="89"/>
      <c r="AC445" s="89"/>
      <c r="AD445" s="89"/>
      <c r="AE445" s="89"/>
      <c r="AF445" s="89"/>
      <c r="AG445" s="89"/>
      <c r="AH445" s="89"/>
      <c r="AI445" s="89"/>
      <c r="AJ445" s="89"/>
      <c r="AK445" s="89"/>
    </row>
    <row r="446" spans="1:37" ht="12.75">
      <c r="A446" s="25" t="s">
        <v>128</v>
      </c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>
        <f>Q444-Q445</f>
        <v>36.30699999999979</v>
      </c>
      <c r="R446" s="4">
        <f aca="true" t="shared" si="183" ref="R446:Z446">R444-R445</f>
        <v>134.03899999999987</v>
      </c>
      <c r="S446" s="4">
        <f t="shared" si="183"/>
        <v>250.99200000000008</v>
      </c>
      <c r="T446" s="4">
        <f t="shared" si="183"/>
        <v>297.424668</v>
      </c>
      <c r="U446" s="4">
        <f t="shared" si="183"/>
        <v>452.9153047200001</v>
      </c>
      <c r="V446" s="4">
        <f t="shared" si="183"/>
        <v>447.66154413108484</v>
      </c>
      <c r="W446" s="4">
        <f t="shared" si="183"/>
        <v>184.68126841231992</v>
      </c>
      <c r="X446" s="4">
        <f t="shared" si="183"/>
        <v>169.02104190421073</v>
      </c>
      <c r="Y446" s="4">
        <f t="shared" si="183"/>
        <v>285.01507934079996</v>
      </c>
      <c r="Z446" s="4">
        <f t="shared" si="183"/>
        <v>399.72627979611116</v>
      </c>
      <c r="AA446" s="89"/>
      <c r="AB446" s="89"/>
      <c r="AC446" s="89"/>
      <c r="AD446" s="89"/>
      <c r="AE446" s="89"/>
      <c r="AF446" s="89"/>
      <c r="AG446" s="89"/>
      <c r="AH446" s="89"/>
      <c r="AI446" s="89"/>
      <c r="AJ446" s="89"/>
      <c r="AK446" s="89"/>
    </row>
    <row r="447" spans="1:37" ht="12.75">
      <c r="A447" s="2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B447" s="89"/>
      <c r="AC447" s="89"/>
      <c r="AD447" s="89"/>
      <c r="AE447" s="89"/>
      <c r="AF447" s="89"/>
      <c r="AG447" s="89"/>
      <c r="AH447" s="89"/>
      <c r="AI447" s="89"/>
      <c r="AJ447" s="89"/>
      <c r="AK447" s="89"/>
    </row>
    <row r="448" spans="1:37" ht="12.75">
      <c r="A448" s="11" t="s">
        <v>61</v>
      </c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89"/>
      <c r="AB448" s="89"/>
      <c r="AC448" s="89"/>
      <c r="AD448" s="89"/>
      <c r="AE448" s="89"/>
      <c r="AF448" s="89"/>
      <c r="AG448" s="89"/>
      <c r="AH448" s="89"/>
      <c r="AI448" s="89"/>
      <c r="AJ448" s="89"/>
      <c r="AK448" s="89"/>
    </row>
    <row r="449" spans="1:37" ht="12.75">
      <c r="A449" s="18" t="s">
        <v>62</v>
      </c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>
        <v>1507</v>
      </c>
      <c r="S449" s="4">
        <v>1567</v>
      </c>
      <c r="T449" s="4">
        <v>1634</v>
      </c>
      <c r="U449" s="4">
        <v>1705</v>
      </c>
      <c r="V449" s="4">
        <v>1781</v>
      </c>
      <c r="W449" s="4">
        <v>1860</v>
      </c>
      <c r="X449" s="4">
        <v>1943</v>
      </c>
      <c r="Y449" s="4">
        <v>2033</v>
      </c>
      <c r="Z449" s="4">
        <v>2127</v>
      </c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  <c r="AK449" s="89"/>
    </row>
    <row r="450" spans="1:37" ht="12.75">
      <c r="A450" s="1" t="s">
        <v>63</v>
      </c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>
        <v>1632</v>
      </c>
      <c r="S450" s="4">
        <v>1687</v>
      </c>
      <c r="T450" s="4">
        <v>1781</v>
      </c>
      <c r="U450" s="4">
        <v>1877</v>
      </c>
      <c r="V450" s="4">
        <v>1948</v>
      </c>
      <c r="W450" s="4">
        <v>2049</v>
      </c>
      <c r="X450" s="4">
        <v>2145</v>
      </c>
      <c r="Y450" s="4">
        <v>2252</v>
      </c>
      <c r="Z450" s="4">
        <v>2381</v>
      </c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  <c r="AK450" s="89"/>
    </row>
    <row r="451" spans="1:37" ht="12.75">
      <c r="A451" s="1" t="s">
        <v>10</v>
      </c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>
        <v>547</v>
      </c>
      <c r="S451" s="4">
        <v>543</v>
      </c>
      <c r="T451" s="4">
        <v>561</v>
      </c>
      <c r="U451" s="4">
        <v>578</v>
      </c>
      <c r="V451" s="4">
        <v>595</v>
      </c>
      <c r="W451" s="4">
        <v>613</v>
      </c>
      <c r="X451" s="4">
        <v>631</v>
      </c>
      <c r="Y451" s="4">
        <v>650</v>
      </c>
      <c r="Z451" s="4">
        <v>670</v>
      </c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  <c r="AK451" s="89"/>
    </row>
    <row r="452" spans="1:37" ht="12.75">
      <c r="A452" s="1" t="s">
        <v>11</v>
      </c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>
        <v>248</v>
      </c>
      <c r="S452" s="4">
        <v>253</v>
      </c>
      <c r="T452" s="4">
        <v>261</v>
      </c>
      <c r="U452" s="4">
        <v>267</v>
      </c>
      <c r="V452" s="4">
        <v>272</v>
      </c>
      <c r="W452" s="4">
        <v>279</v>
      </c>
      <c r="X452" s="4">
        <v>289</v>
      </c>
      <c r="Y452" s="4">
        <v>300</v>
      </c>
      <c r="Z452" s="4">
        <v>312</v>
      </c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  <c r="AK452" s="89"/>
    </row>
    <row r="453" spans="1:37" ht="12.75">
      <c r="A453" s="1" t="s">
        <v>12</v>
      </c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>
        <v>837</v>
      </c>
      <c r="S453" s="4">
        <v>891</v>
      </c>
      <c r="T453" s="4">
        <v>959</v>
      </c>
      <c r="U453" s="4">
        <f aca="true" t="shared" si="184" ref="U453:Z453">U450-U451-U452</f>
        <v>1032</v>
      </c>
      <c r="V453" s="4">
        <f t="shared" si="184"/>
        <v>1081</v>
      </c>
      <c r="W453" s="4">
        <f t="shared" si="184"/>
        <v>1157</v>
      </c>
      <c r="X453" s="4">
        <f t="shared" si="184"/>
        <v>1225</v>
      </c>
      <c r="Y453" s="4">
        <f t="shared" si="184"/>
        <v>1302</v>
      </c>
      <c r="Z453" s="4">
        <f t="shared" si="184"/>
        <v>1399</v>
      </c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  <c r="AK453" s="89"/>
    </row>
    <row r="454" spans="1:37" ht="12.75">
      <c r="A454" s="1" t="s">
        <v>13</v>
      </c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>
        <f aca="true" t="shared" si="185" ref="R454:X454">R449-R450</f>
        <v>-125</v>
      </c>
      <c r="S454" s="4">
        <f t="shared" si="185"/>
        <v>-120</v>
      </c>
      <c r="T454" s="4">
        <f t="shared" si="185"/>
        <v>-147</v>
      </c>
      <c r="U454" s="4">
        <f t="shared" si="185"/>
        <v>-172</v>
      </c>
      <c r="V454" s="4">
        <f t="shared" si="185"/>
        <v>-167</v>
      </c>
      <c r="W454" s="4">
        <f t="shared" si="185"/>
        <v>-189</v>
      </c>
      <c r="X454" s="4">
        <f t="shared" si="185"/>
        <v>-202</v>
      </c>
      <c r="Y454" s="4">
        <f>Y449-Y450</f>
        <v>-219</v>
      </c>
      <c r="Z454" s="4">
        <f>Z449-Z450</f>
        <v>-254</v>
      </c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  <c r="AK454" s="89"/>
    </row>
    <row r="455" spans="1:37" ht="12.75">
      <c r="A455" s="25" t="s">
        <v>125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>
        <f>R449-R453</f>
        <v>670</v>
      </c>
      <c r="S455" s="4">
        <f aca="true" t="shared" si="186" ref="S455:Z455">S449-S453</f>
        <v>676</v>
      </c>
      <c r="T455" s="4">
        <f t="shared" si="186"/>
        <v>675</v>
      </c>
      <c r="U455" s="4">
        <f t="shared" si="186"/>
        <v>673</v>
      </c>
      <c r="V455" s="4">
        <f t="shared" si="186"/>
        <v>700</v>
      </c>
      <c r="W455" s="4">
        <f t="shared" si="186"/>
        <v>703</v>
      </c>
      <c r="X455" s="4">
        <f t="shared" si="186"/>
        <v>718</v>
      </c>
      <c r="Y455" s="4">
        <f t="shared" si="186"/>
        <v>731</v>
      </c>
      <c r="Z455" s="4">
        <f t="shared" si="186"/>
        <v>728</v>
      </c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  <c r="AK455" s="89"/>
    </row>
    <row r="456" spans="1:37" ht="12.7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C456" s="89"/>
      <c r="AD456" s="89"/>
      <c r="AE456" s="89"/>
      <c r="AF456" s="89"/>
      <c r="AG456" s="89"/>
      <c r="AH456" s="89"/>
      <c r="AI456" s="89"/>
      <c r="AJ456" s="89"/>
      <c r="AK456" s="89"/>
    </row>
    <row r="457" spans="1:37" ht="12.75">
      <c r="A457" s="24" t="s">
        <v>131</v>
      </c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>
        <f>'Revenue Legislation'!R53</f>
        <v>2.41</v>
      </c>
      <c r="S457" s="4">
        <f>'Revenue Legislation'!S53</f>
        <v>-8.861</v>
      </c>
      <c r="T457" s="4">
        <f>'Revenue Legislation'!T53</f>
        <v>-5.898668000000001</v>
      </c>
      <c r="U457" s="4">
        <f>'Revenue Legislation'!U53</f>
        <v>-17.94930472</v>
      </c>
      <c r="V457" s="4">
        <f>'Revenue Legislation'!V53</f>
        <v>-101.81754413108473</v>
      </c>
      <c r="W457" s="4">
        <f>'Revenue Legislation'!W53</f>
        <v>-105.15126841231977</v>
      </c>
      <c r="X457" s="4">
        <f>'Revenue Legislation'!X53</f>
        <v>-216.05204190421085</v>
      </c>
      <c r="Y457" s="4">
        <f>'Revenue Legislation'!Y53</f>
        <v>-303.1370793407997</v>
      </c>
      <c r="Z457" s="4">
        <f>'Revenue Legislation'!Z53</f>
        <v>-248.75327979611123</v>
      </c>
      <c r="AA457" s="89"/>
      <c r="AB457" s="89"/>
      <c r="AC457" s="89"/>
      <c r="AD457" s="89"/>
      <c r="AE457" s="89"/>
      <c r="AF457" s="89"/>
      <c r="AG457" s="89"/>
      <c r="AH457" s="89"/>
      <c r="AI457" s="89"/>
      <c r="AJ457" s="89"/>
      <c r="AK457" s="89"/>
    </row>
    <row r="458" spans="1:37" ht="12.75">
      <c r="A458" s="25" t="s">
        <v>129</v>
      </c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>
        <f>'Mandatory Outlay Legislation'!R51</f>
        <v>0</v>
      </c>
      <c r="S458" s="4">
        <f>'Mandatory Outlay Legislation'!S51</f>
        <v>-1.574</v>
      </c>
      <c r="T458" s="4">
        <f>'Mandatory Outlay Legislation'!T51</f>
        <v>-9.116</v>
      </c>
      <c r="U458" s="4">
        <f>'Mandatory Outlay Legislation'!U51</f>
        <v>-7.263</v>
      </c>
      <c r="V458" s="4">
        <f>'Mandatory Outlay Legislation'!V51</f>
        <v>10.978999999999997</v>
      </c>
      <c r="W458" s="4">
        <f>'Mandatory Outlay Legislation'!W51</f>
        <v>-9.301999999999998</v>
      </c>
      <c r="X458" s="4">
        <f>'Mandatory Outlay Legislation'!X51</f>
        <v>21.935</v>
      </c>
      <c r="Y458" s="4">
        <f>'Mandatory Outlay Legislation'!Y51</f>
        <v>17.38600000000001</v>
      </c>
      <c r="Z458" s="4">
        <f>'Mandatory Outlay Legislation'!Z51</f>
        <v>3.7060000000000004</v>
      </c>
      <c r="AA458" s="89"/>
      <c r="AB458" s="89"/>
      <c r="AC458" s="89"/>
      <c r="AD458" s="89"/>
      <c r="AE458" s="89"/>
      <c r="AF458" s="89"/>
      <c r="AG458" s="89"/>
      <c r="AH458" s="89"/>
      <c r="AI458" s="89"/>
      <c r="AJ458" s="89"/>
      <c r="AK458" s="89"/>
    </row>
    <row r="459" spans="1:37" ht="12.75">
      <c r="A459" s="25" t="s">
        <v>130</v>
      </c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>
        <f>R457-R458</f>
        <v>2.41</v>
      </c>
      <c r="S459" s="4">
        <f aca="true" t="shared" si="187" ref="S459:Z459">S457-S458</f>
        <v>-7.287000000000001</v>
      </c>
      <c r="T459" s="4">
        <f t="shared" si="187"/>
        <v>3.217331999999999</v>
      </c>
      <c r="U459" s="4">
        <f t="shared" si="187"/>
        <v>-10.68630472</v>
      </c>
      <c r="V459" s="4">
        <f t="shared" si="187"/>
        <v>-112.79654413108473</v>
      </c>
      <c r="W459" s="4">
        <f t="shared" si="187"/>
        <v>-95.84926841231977</v>
      </c>
      <c r="X459" s="4">
        <f t="shared" si="187"/>
        <v>-237.98704190421086</v>
      </c>
      <c r="Y459" s="4">
        <f t="shared" si="187"/>
        <v>-320.5230793407997</v>
      </c>
      <c r="Z459" s="4">
        <f t="shared" si="187"/>
        <v>-252.45927979611122</v>
      </c>
      <c r="AA459" s="89"/>
      <c r="AB459" s="89"/>
      <c r="AC459" s="89"/>
      <c r="AD459" s="89"/>
      <c r="AE459" s="89"/>
      <c r="AF459" s="89"/>
      <c r="AG459" s="89"/>
      <c r="AH459" s="89"/>
      <c r="AI459" s="89"/>
      <c r="AJ459" s="89"/>
      <c r="AK459" s="89"/>
    </row>
    <row r="460" spans="1:37" ht="12.7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C460" s="89"/>
      <c r="AD460" s="89"/>
      <c r="AE460" s="89"/>
      <c r="AF460" s="89"/>
      <c r="AG460" s="89"/>
      <c r="AH460" s="89"/>
      <c r="AI460" s="89"/>
      <c r="AJ460" s="89"/>
      <c r="AK460" s="89"/>
    </row>
    <row r="461" spans="1:37" ht="12.75">
      <c r="A461" s="18" t="s">
        <v>14</v>
      </c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>
        <f aca="true" t="shared" si="188" ref="R461:X461">R449+R457</f>
        <v>1509.41</v>
      </c>
      <c r="S461" s="4">
        <f t="shared" si="188"/>
        <v>1558.139</v>
      </c>
      <c r="T461" s="4">
        <f t="shared" si="188"/>
        <v>1628.101332</v>
      </c>
      <c r="U461" s="4">
        <f t="shared" si="188"/>
        <v>1687.05069528</v>
      </c>
      <c r="V461" s="4">
        <f t="shared" si="188"/>
        <v>1679.1824558689152</v>
      </c>
      <c r="W461" s="4">
        <f t="shared" si="188"/>
        <v>1754.8487315876803</v>
      </c>
      <c r="X461" s="4">
        <f t="shared" si="188"/>
        <v>1726.947958095789</v>
      </c>
      <c r="Y461" s="4">
        <f>Y449+Y457</f>
        <v>1729.8629206592004</v>
      </c>
      <c r="Z461" s="4">
        <f>Z449+Z457</f>
        <v>1878.2467202038888</v>
      </c>
      <c r="AA461" s="89"/>
      <c r="AB461" s="89"/>
      <c r="AC461" s="89"/>
      <c r="AD461" s="89"/>
      <c r="AE461" s="89"/>
      <c r="AF461" s="89"/>
      <c r="AG461" s="89"/>
      <c r="AH461" s="89"/>
      <c r="AI461" s="89"/>
      <c r="AJ461" s="89"/>
      <c r="AK461" s="89"/>
    </row>
    <row r="462" spans="1:37" ht="12.75">
      <c r="A462" s="1" t="s">
        <v>15</v>
      </c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>
        <f aca="true" t="shared" si="189" ref="R462:X462">R453+R458</f>
        <v>837</v>
      </c>
      <c r="S462" s="4">
        <f t="shared" si="189"/>
        <v>889.426</v>
      </c>
      <c r="T462" s="4">
        <f t="shared" si="189"/>
        <v>949.884</v>
      </c>
      <c r="U462" s="4">
        <f t="shared" si="189"/>
        <v>1024.737</v>
      </c>
      <c r="V462" s="4">
        <f t="shared" si="189"/>
        <v>1091.979</v>
      </c>
      <c r="W462" s="4">
        <f t="shared" si="189"/>
        <v>1147.698</v>
      </c>
      <c r="X462" s="4">
        <f t="shared" si="189"/>
        <v>1246.935</v>
      </c>
      <c r="Y462" s="4">
        <f>Y453+Y458</f>
        <v>1319.386</v>
      </c>
      <c r="Z462" s="4">
        <f>Z453+Z458</f>
        <v>1402.706</v>
      </c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  <c r="AK462" s="89"/>
    </row>
    <row r="463" spans="1:37" ht="12.75">
      <c r="A463" s="25" t="s">
        <v>126</v>
      </c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>
        <f>R461-R462</f>
        <v>672.4100000000001</v>
      </c>
      <c r="S463" s="4">
        <f aca="true" t="shared" si="190" ref="S463:Z463">S461-S462</f>
        <v>668.7129999999999</v>
      </c>
      <c r="T463" s="4">
        <f t="shared" si="190"/>
        <v>678.2173319999999</v>
      </c>
      <c r="U463" s="4">
        <f t="shared" si="190"/>
        <v>662.3136952799998</v>
      </c>
      <c r="V463" s="4">
        <f t="shared" si="190"/>
        <v>587.2034558689152</v>
      </c>
      <c r="W463" s="4">
        <f t="shared" si="190"/>
        <v>607.1507315876802</v>
      </c>
      <c r="X463" s="4">
        <f t="shared" si="190"/>
        <v>480.01295809578914</v>
      </c>
      <c r="Y463" s="4">
        <f t="shared" si="190"/>
        <v>410.47692065920046</v>
      </c>
      <c r="Z463" s="4">
        <f t="shared" si="190"/>
        <v>475.5407202038889</v>
      </c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  <c r="AK463" s="89"/>
    </row>
    <row r="464" spans="1:37" ht="12.75">
      <c r="A464" s="2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C464" s="89"/>
      <c r="AD464" s="89"/>
      <c r="AE464" s="89"/>
      <c r="AF464" s="89"/>
      <c r="AG464" s="89"/>
      <c r="AH464" s="89"/>
      <c r="AI464" s="89"/>
      <c r="AJ464" s="89"/>
      <c r="AK464" s="89"/>
    </row>
    <row r="465" spans="1:37" ht="12.75">
      <c r="A465" s="18" t="s">
        <v>16</v>
      </c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>
        <f aca="true" t="shared" si="191" ref="R465:X465">R4</f>
        <v>1579.423</v>
      </c>
      <c r="S465" s="4">
        <f t="shared" si="191"/>
        <v>1721.955</v>
      </c>
      <c r="T465" s="4">
        <f t="shared" si="191"/>
        <v>1827.645</v>
      </c>
      <c r="U465" s="4">
        <f t="shared" si="191"/>
        <v>2025.457</v>
      </c>
      <c r="V465" s="4">
        <f t="shared" si="191"/>
        <v>1991.426</v>
      </c>
      <c r="W465" s="4">
        <f t="shared" si="191"/>
        <v>1853.395</v>
      </c>
      <c r="X465" s="4">
        <f t="shared" si="191"/>
        <v>1782.532</v>
      </c>
      <c r="Y465" s="4">
        <f aca="true" t="shared" si="192" ref="Y465:Z470">Y4</f>
        <v>1880.279</v>
      </c>
      <c r="Z465" s="4">
        <f t="shared" si="192"/>
        <v>2153.859</v>
      </c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  <c r="AK465" s="89"/>
    </row>
    <row r="466" spans="1:37" ht="12.75">
      <c r="A466" s="1" t="s">
        <v>17</v>
      </c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>
        <f aca="true" t="shared" si="193" ref="R466:X466">R5</f>
        <v>1601.307</v>
      </c>
      <c r="S466" s="4">
        <f t="shared" si="193"/>
        <v>1652.685</v>
      </c>
      <c r="T466" s="4">
        <f t="shared" si="193"/>
        <v>1702.035</v>
      </c>
      <c r="U466" s="4">
        <f t="shared" si="193"/>
        <v>1789.216</v>
      </c>
      <c r="V466" s="4">
        <f t="shared" si="193"/>
        <v>1863.19</v>
      </c>
      <c r="W466" s="4">
        <f t="shared" si="193"/>
        <v>2011.153</v>
      </c>
      <c r="X466" s="4">
        <f t="shared" si="193"/>
        <v>2160.117</v>
      </c>
      <c r="Y466" s="4">
        <f t="shared" si="192"/>
        <v>2293.006</v>
      </c>
      <c r="Z466" s="4">
        <f t="shared" si="192"/>
        <v>2472.205</v>
      </c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  <c r="AK466" s="89"/>
    </row>
    <row r="467" spans="1:37" ht="12.75">
      <c r="A467" s="1" t="s">
        <v>18</v>
      </c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>
        <f aca="true" t="shared" si="194" ref="R467:X467">R6</f>
        <v>547.233</v>
      </c>
      <c r="S467" s="4">
        <f t="shared" si="194"/>
        <v>552.104</v>
      </c>
      <c r="T467" s="4">
        <f t="shared" si="194"/>
        <v>571.988</v>
      </c>
      <c r="U467" s="4">
        <f t="shared" si="194"/>
        <v>614.835</v>
      </c>
      <c r="V467" s="4">
        <f t="shared" si="194"/>
        <v>649.326</v>
      </c>
      <c r="W467" s="4">
        <f t="shared" si="194"/>
        <v>734.319</v>
      </c>
      <c r="X467" s="4">
        <f t="shared" si="194"/>
        <v>825.412</v>
      </c>
      <c r="Y467" s="4">
        <f t="shared" si="192"/>
        <v>895.461</v>
      </c>
      <c r="Z467" s="4">
        <f t="shared" si="192"/>
        <v>968.451</v>
      </c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  <c r="AK467" s="89"/>
    </row>
    <row r="468" spans="1:37" ht="12.75">
      <c r="A468" s="1" t="s">
        <v>19</v>
      </c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>
        <f aca="true" t="shared" si="195" ref="R468:X468">R7</f>
        <v>243.984</v>
      </c>
      <c r="S468" s="4">
        <f t="shared" si="195"/>
        <v>241.118</v>
      </c>
      <c r="T468" s="4">
        <f t="shared" si="195"/>
        <v>229.755</v>
      </c>
      <c r="U468" s="4">
        <f t="shared" si="195"/>
        <v>222.949</v>
      </c>
      <c r="V468" s="4">
        <f t="shared" si="195"/>
        <v>206.167</v>
      </c>
      <c r="W468" s="4">
        <f t="shared" si="195"/>
        <v>170.949</v>
      </c>
      <c r="X468" s="4">
        <f t="shared" si="195"/>
        <v>153.073</v>
      </c>
      <c r="Y468" s="4">
        <f t="shared" si="192"/>
        <v>160.2</v>
      </c>
      <c r="Z468" s="4">
        <f t="shared" si="192"/>
        <v>184</v>
      </c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  <c r="AK468" s="89"/>
    </row>
    <row r="469" spans="1:37" ht="12.75">
      <c r="A469" s="1" t="s">
        <v>108</v>
      </c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>
        <f aca="true" t="shared" si="196" ref="R469:X469">R8</f>
        <v>810.01</v>
      </c>
      <c r="S469" s="4">
        <f t="shared" si="196"/>
        <v>859.376</v>
      </c>
      <c r="T469" s="4">
        <f t="shared" si="196"/>
        <v>900.17</v>
      </c>
      <c r="U469" s="4">
        <f t="shared" si="196"/>
        <v>951.283</v>
      </c>
      <c r="V469" s="4">
        <f t="shared" si="196"/>
        <v>1007.54</v>
      </c>
      <c r="W469" s="4">
        <f t="shared" si="196"/>
        <v>1105.695</v>
      </c>
      <c r="X469" s="4">
        <f t="shared" si="196"/>
        <v>1181.432</v>
      </c>
      <c r="Y469" s="4">
        <f t="shared" si="192"/>
        <v>1237.3059999999998</v>
      </c>
      <c r="Z469" s="4">
        <f t="shared" si="192"/>
        <v>1319.705</v>
      </c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  <c r="AK469" s="89"/>
    </row>
    <row r="470" spans="1:37" ht="12.75">
      <c r="A470" s="18" t="s">
        <v>20</v>
      </c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>
        <f aca="true" t="shared" si="197" ref="R470:X470">R9</f>
        <v>-21.935</v>
      </c>
      <c r="S470" s="4">
        <f t="shared" si="197"/>
        <v>69.2</v>
      </c>
      <c r="T470" s="4">
        <f t="shared" si="197"/>
        <v>125.541</v>
      </c>
      <c r="U470" s="4">
        <f t="shared" si="197"/>
        <v>236.151</v>
      </c>
      <c r="V470" s="4">
        <f t="shared" si="197"/>
        <v>128.161</v>
      </c>
      <c r="W470" s="4">
        <f t="shared" si="197"/>
        <v>-157.799</v>
      </c>
      <c r="X470" s="4">
        <f t="shared" si="197"/>
        <v>-377.575</v>
      </c>
      <c r="Y470" s="4">
        <f t="shared" si="192"/>
        <v>-412.144</v>
      </c>
      <c r="Z470" s="4">
        <f t="shared" si="192"/>
        <v>-318.67</v>
      </c>
      <c r="AA470" s="89"/>
      <c r="AB470" s="89"/>
      <c r="AC470" s="89"/>
      <c r="AD470" s="89"/>
      <c r="AE470" s="89"/>
      <c r="AF470" s="89"/>
      <c r="AG470" s="89"/>
      <c r="AH470" s="89"/>
      <c r="AI470" s="89"/>
      <c r="AJ470" s="89"/>
      <c r="AK470" s="89"/>
    </row>
    <row r="471" spans="1:37" ht="12.75">
      <c r="A471" s="24" t="s">
        <v>127</v>
      </c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>
        <f>R11</f>
        <v>769.413</v>
      </c>
      <c r="S471" s="4">
        <f aca="true" t="shared" si="198" ref="S471:Z471">S11</f>
        <v>862.579</v>
      </c>
      <c r="T471" s="4">
        <f t="shared" si="198"/>
        <v>927.475</v>
      </c>
      <c r="U471" s="4">
        <f t="shared" si="198"/>
        <v>1074.174</v>
      </c>
      <c r="V471" s="4">
        <f t="shared" si="198"/>
        <v>983.886</v>
      </c>
      <c r="W471" s="4">
        <f t="shared" si="198"/>
        <v>747.7</v>
      </c>
      <c r="X471" s="4">
        <f t="shared" si="198"/>
        <v>601.0999999999999</v>
      </c>
      <c r="Y471" s="4">
        <f t="shared" si="198"/>
        <v>642.9730000000002</v>
      </c>
      <c r="Z471" s="4">
        <f t="shared" si="198"/>
        <v>834.154</v>
      </c>
      <c r="AA471" s="89"/>
      <c r="AB471" s="89"/>
      <c r="AC471" s="89"/>
      <c r="AD471" s="89"/>
      <c r="AE471" s="89"/>
      <c r="AF471" s="89"/>
      <c r="AG471" s="89"/>
      <c r="AH471" s="89"/>
      <c r="AI471" s="89"/>
      <c r="AJ471" s="89"/>
      <c r="AK471" s="89"/>
    </row>
    <row r="472" spans="1:37" ht="12.75">
      <c r="A472" s="18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C472" s="89"/>
      <c r="AD472" s="89"/>
      <c r="AE472" s="89"/>
      <c r="AF472" s="89"/>
      <c r="AG472" s="89"/>
      <c r="AH472" s="89"/>
      <c r="AI472" s="89"/>
      <c r="AJ472" s="89"/>
      <c r="AK472" s="89"/>
    </row>
    <row r="473" spans="1:37" ht="12.75">
      <c r="A473" s="24" t="s">
        <v>103</v>
      </c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>
        <f aca="true" t="shared" si="199" ref="R473:W473">R465-R461</f>
        <v>70.01299999999992</v>
      </c>
      <c r="S473" s="4">
        <f t="shared" si="199"/>
        <v>163.81600000000003</v>
      </c>
      <c r="T473" s="4">
        <f t="shared" si="199"/>
        <v>199.54366800000003</v>
      </c>
      <c r="U473" s="4">
        <f t="shared" si="199"/>
        <v>338.4063047200002</v>
      </c>
      <c r="V473" s="4">
        <f t="shared" si="199"/>
        <v>312.2435441310847</v>
      </c>
      <c r="W473" s="4">
        <f t="shared" si="199"/>
        <v>98.5462684123197</v>
      </c>
      <c r="X473" s="4">
        <f>X465-X461</f>
        <v>55.584041904210835</v>
      </c>
      <c r="Y473" s="4">
        <f>Y465-Y461</f>
        <v>150.41607934079957</v>
      </c>
      <c r="Z473" s="4">
        <f>Z465-Z461</f>
        <v>275.6122797961111</v>
      </c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  <c r="AK473" s="89"/>
    </row>
    <row r="474" spans="1:37" ht="12.75">
      <c r="A474" s="25" t="s">
        <v>115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>
        <f aca="true" t="shared" si="200" ref="R474:W474">R469-R462</f>
        <v>-26.99000000000001</v>
      </c>
      <c r="S474" s="4">
        <f t="shared" si="200"/>
        <v>-30.050000000000068</v>
      </c>
      <c r="T474" s="4">
        <f t="shared" si="200"/>
        <v>-49.714000000000055</v>
      </c>
      <c r="U474" s="4">
        <f t="shared" si="200"/>
        <v>-73.45400000000006</v>
      </c>
      <c r="V474" s="4">
        <f t="shared" si="200"/>
        <v>-84.43900000000008</v>
      </c>
      <c r="W474" s="4">
        <f t="shared" si="200"/>
        <v>-42.003000000000156</v>
      </c>
      <c r="X474" s="4">
        <f>X469-X462</f>
        <v>-65.50299999999993</v>
      </c>
      <c r="Y474" s="4">
        <f>Y469-Y462</f>
        <v>-82.08000000000015</v>
      </c>
      <c r="Z474" s="4">
        <f>Z469-Z462</f>
        <v>-83.00099999999998</v>
      </c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</row>
    <row r="475" spans="1:37" ht="12.75">
      <c r="A475" s="25" t="s">
        <v>128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>
        <f>R473-R474</f>
        <v>97.00299999999993</v>
      </c>
      <c r="S475" s="4">
        <f aca="true" t="shared" si="201" ref="S475:Z475">S473-S474</f>
        <v>193.8660000000001</v>
      </c>
      <c r="T475" s="4">
        <f t="shared" si="201"/>
        <v>249.25766800000008</v>
      </c>
      <c r="U475" s="4">
        <f t="shared" si="201"/>
        <v>411.8603047200003</v>
      </c>
      <c r="V475" s="4">
        <f t="shared" si="201"/>
        <v>396.6825441310848</v>
      </c>
      <c r="W475" s="4">
        <f t="shared" si="201"/>
        <v>140.54926841231986</v>
      </c>
      <c r="X475" s="4">
        <f t="shared" si="201"/>
        <v>121.08704190421076</v>
      </c>
      <c r="Y475" s="4">
        <f t="shared" si="201"/>
        <v>232.49607934079972</v>
      </c>
      <c r="Z475" s="4">
        <f t="shared" si="201"/>
        <v>358.6132797961111</v>
      </c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</row>
    <row r="476" spans="1:37" ht="12.75">
      <c r="A476" s="2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C476" s="89"/>
      <c r="AD476" s="89"/>
      <c r="AE476" s="89"/>
      <c r="AF476" s="89"/>
      <c r="AG476" s="89"/>
      <c r="AH476" s="89"/>
      <c r="AI476" s="89"/>
      <c r="AJ476" s="89"/>
      <c r="AK476" s="89"/>
    </row>
    <row r="477" spans="1:37" ht="12.75">
      <c r="A477" s="11" t="s">
        <v>64</v>
      </c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</row>
    <row r="478" spans="1:37" ht="12.75">
      <c r="A478" s="18" t="s">
        <v>65</v>
      </c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>
        <v>1665</v>
      </c>
      <c r="T478" s="4">
        <v>1729</v>
      </c>
      <c r="U478" s="4">
        <v>1779</v>
      </c>
      <c r="V478" s="4">
        <v>1847</v>
      </c>
      <c r="W478" s="4">
        <v>1930</v>
      </c>
      <c r="X478" s="4">
        <v>2008</v>
      </c>
      <c r="Y478" s="4">
        <v>2105</v>
      </c>
      <c r="Z478" s="4">
        <v>2208</v>
      </c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</row>
    <row r="479" spans="1:37" ht="12.75">
      <c r="A479" s="1" t="s">
        <v>66</v>
      </c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>
        <v>1670</v>
      </c>
      <c r="T479" s="4">
        <v>1731</v>
      </c>
      <c r="U479" s="4">
        <v>1782</v>
      </c>
      <c r="V479" s="4">
        <v>1833</v>
      </c>
      <c r="W479" s="4">
        <v>1860</v>
      </c>
      <c r="X479" s="4">
        <v>1954</v>
      </c>
      <c r="Y479" s="4">
        <v>2034</v>
      </c>
      <c r="Z479" s="4">
        <v>2133</v>
      </c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</row>
    <row r="480" spans="1:37" ht="12.75">
      <c r="A480" s="1" t="s">
        <v>10</v>
      </c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>
        <v>557</v>
      </c>
      <c r="T480" s="4">
        <v>561</v>
      </c>
      <c r="U480" s="4">
        <v>565</v>
      </c>
      <c r="V480" s="4">
        <v>564</v>
      </c>
      <c r="W480" s="4">
        <v>560</v>
      </c>
      <c r="X480" s="4">
        <v>576</v>
      </c>
      <c r="Y480" s="4">
        <v>592</v>
      </c>
      <c r="Z480" s="4">
        <v>609</v>
      </c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</row>
    <row r="481" spans="1:37" ht="12.75">
      <c r="A481" s="1" t="s">
        <v>11</v>
      </c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>
        <v>244</v>
      </c>
      <c r="T481" s="4">
        <v>248</v>
      </c>
      <c r="U481" s="4">
        <v>244</v>
      </c>
      <c r="V481" s="4">
        <v>238</v>
      </c>
      <c r="W481" s="4">
        <v>231</v>
      </c>
      <c r="X481" s="4">
        <v>226</v>
      </c>
      <c r="Y481" s="4">
        <v>222</v>
      </c>
      <c r="Z481" s="4">
        <v>216</v>
      </c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</row>
    <row r="482" spans="1:37" ht="12.75">
      <c r="A482" s="1" t="s">
        <v>12</v>
      </c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>
        <v>869</v>
      </c>
      <c r="T482" s="4">
        <v>922</v>
      </c>
      <c r="U482" s="4">
        <f aca="true" t="shared" si="202" ref="U482:Z482">U479-U480-U481</f>
        <v>973</v>
      </c>
      <c r="V482" s="4">
        <f t="shared" si="202"/>
        <v>1031</v>
      </c>
      <c r="W482" s="4">
        <f t="shared" si="202"/>
        <v>1069</v>
      </c>
      <c r="X482" s="4">
        <f t="shared" si="202"/>
        <v>1152</v>
      </c>
      <c r="Y482" s="4">
        <f t="shared" si="202"/>
        <v>1220</v>
      </c>
      <c r="Z482" s="4">
        <f t="shared" si="202"/>
        <v>1308</v>
      </c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</row>
    <row r="483" spans="1:37" ht="12.75">
      <c r="A483" s="1" t="s">
        <v>13</v>
      </c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>
        <f aca="true" t="shared" si="203" ref="S483:X483">S478-S479</f>
        <v>-5</v>
      </c>
      <c r="T483" s="4">
        <f t="shared" si="203"/>
        <v>-2</v>
      </c>
      <c r="U483" s="4">
        <f t="shared" si="203"/>
        <v>-3</v>
      </c>
      <c r="V483" s="4">
        <f t="shared" si="203"/>
        <v>14</v>
      </c>
      <c r="W483" s="4">
        <f t="shared" si="203"/>
        <v>70</v>
      </c>
      <c r="X483" s="4">
        <f t="shared" si="203"/>
        <v>54</v>
      </c>
      <c r="Y483" s="4">
        <f>Y478-Y479</f>
        <v>71</v>
      </c>
      <c r="Z483" s="4">
        <f>Z478-Z479</f>
        <v>75</v>
      </c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</row>
    <row r="484" spans="1:37" ht="12.75">
      <c r="A484" s="25" t="s">
        <v>125</v>
      </c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>
        <f>S478-S482</f>
        <v>796</v>
      </c>
      <c r="T484" s="4">
        <f aca="true" t="shared" si="204" ref="T484:Z484">T478-T482</f>
        <v>807</v>
      </c>
      <c r="U484" s="4">
        <f t="shared" si="204"/>
        <v>806</v>
      </c>
      <c r="V484" s="4">
        <f t="shared" si="204"/>
        <v>816</v>
      </c>
      <c r="W484" s="4">
        <f t="shared" si="204"/>
        <v>861</v>
      </c>
      <c r="X484" s="4">
        <f t="shared" si="204"/>
        <v>856</v>
      </c>
      <c r="Y484" s="4">
        <f t="shared" si="204"/>
        <v>885</v>
      </c>
      <c r="Z484" s="4">
        <f t="shared" si="204"/>
        <v>900</v>
      </c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</row>
    <row r="485" spans="1:37" ht="12.7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D485" s="89"/>
      <c r="AE485" s="89"/>
      <c r="AF485" s="89"/>
      <c r="AG485" s="89"/>
      <c r="AH485" s="89"/>
      <c r="AI485" s="89"/>
      <c r="AJ485" s="89"/>
      <c r="AK485" s="89"/>
    </row>
    <row r="486" spans="1:37" ht="12.75">
      <c r="A486" s="24" t="s">
        <v>131</v>
      </c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>
        <f>'Revenue Legislation'!S54</f>
        <v>0.604</v>
      </c>
      <c r="T486" s="4">
        <f>'Revenue Legislation'!T54</f>
        <v>1.277332</v>
      </c>
      <c r="U486" s="4">
        <f>'Revenue Legislation'!U54</f>
        <v>5.34769528</v>
      </c>
      <c r="V486" s="4">
        <f>'Revenue Legislation'!V54</f>
        <v>-77.96754413108474</v>
      </c>
      <c r="W486" s="4">
        <f>'Revenue Legislation'!W54</f>
        <v>-87.56026841231977</v>
      </c>
      <c r="X486" s="4">
        <f>'Revenue Legislation'!X54</f>
        <v>-187.10204190421086</v>
      </c>
      <c r="Y486" s="4">
        <f>'Revenue Legislation'!Y54</f>
        <v>-272.5290793407997</v>
      </c>
      <c r="Z486" s="4">
        <f>'Revenue Legislation'!Z54</f>
        <v>-216.28227979611123</v>
      </c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</row>
    <row r="487" spans="1:37" ht="12.75">
      <c r="A487" s="25" t="s">
        <v>129</v>
      </c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>
        <f>'Mandatory Outlay Legislation'!S52</f>
        <v>-1.074</v>
      </c>
      <c r="T487" s="4">
        <f>'Mandatory Outlay Legislation'!T52</f>
        <v>0.484</v>
      </c>
      <c r="U487" s="4">
        <f>'Mandatory Outlay Legislation'!U52</f>
        <v>22.737000000000002</v>
      </c>
      <c r="V487" s="4">
        <f>'Mandatory Outlay Legislation'!V52</f>
        <v>26.552999999999997</v>
      </c>
      <c r="W487" s="4">
        <f>'Mandatory Outlay Legislation'!W52</f>
        <v>42.898</v>
      </c>
      <c r="X487" s="4">
        <f>'Mandatory Outlay Legislation'!X52</f>
        <v>60.635</v>
      </c>
      <c r="Y487" s="4">
        <f>'Mandatory Outlay Legislation'!Y52</f>
        <v>63.086</v>
      </c>
      <c r="Z487" s="4">
        <f>'Mandatory Outlay Legislation'!Z52</f>
        <v>57.105999999999995</v>
      </c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</row>
    <row r="488" spans="1:37" ht="12.75">
      <c r="A488" s="25" t="s">
        <v>130</v>
      </c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>
        <f>S486-S487</f>
        <v>1.678</v>
      </c>
      <c r="T488" s="4">
        <f aca="true" t="shared" si="205" ref="T488:Z488">T486-T487</f>
        <v>0.7933319999999999</v>
      </c>
      <c r="U488" s="4">
        <f t="shared" si="205"/>
        <v>-17.389304720000002</v>
      </c>
      <c r="V488" s="4">
        <f t="shared" si="205"/>
        <v>-104.52054413108473</v>
      </c>
      <c r="W488" s="4">
        <f t="shared" si="205"/>
        <v>-130.45826841231977</v>
      </c>
      <c r="X488" s="4">
        <f t="shared" si="205"/>
        <v>-247.73704190421086</v>
      </c>
      <c r="Y488" s="4">
        <f t="shared" si="205"/>
        <v>-335.6150793407997</v>
      </c>
      <c r="Z488" s="4">
        <f t="shared" si="205"/>
        <v>-273.3882797961112</v>
      </c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</row>
    <row r="489" spans="1:37" ht="12.7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D489" s="89"/>
      <c r="AE489" s="89"/>
      <c r="AF489" s="89"/>
      <c r="AG489" s="89"/>
      <c r="AH489" s="89"/>
      <c r="AI489" s="89"/>
      <c r="AJ489" s="89"/>
      <c r="AK489" s="89"/>
    </row>
    <row r="490" spans="1:37" ht="12.75">
      <c r="A490" s="18" t="s">
        <v>14</v>
      </c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>
        <f aca="true" t="shared" si="206" ref="S490:Z490">S478+S486</f>
        <v>1665.604</v>
      </c>
      <c r="T490" s="4">
        <f t="shared" si="206"/>
        <v>1730.277332</v>
      </c>
      <c r="U490" s="4">
        <f t="shared" si="206"/>
        <v>1784.34769528</v>
      </c>
      <c r="V490" s="4">
        <f t="shared" si="206"/>
        <v>1769.0324558689153</v>
      </c>
      <c r="W490" s="4">
        <f t="shared" si="206"/>
        <v>1842.4397315876802</v>
      </c>
      <c r="X490" s="4">
        <f t="shared" si="206"/>
        <v>1820.8979580957891</v>
      </c>
      <c r="Y490" s="4">
        <f t="shared" si="206"/>
        <v>1832.4709206592004</v>
      </c>
      <c r="Z490" s="4">
        <f t="shared" si="206"/>
        <v>1991.7177202038888</v>
      </c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</row>
    <row r="491" spans="1:37" ht="12.75">
      <c r="A491" s="1" t="s">
        <v>15</v>
      </c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>
        <f aca="true" t="shared" si="207" ref="S491:Z491">S482+S487</f>
        <v>867.926</v>
      </c>
      <c r="T491" s="4">
        <f t="shared" si="207"/>
        <v>922.484</v>
      </c>
      <c r="U491" s="4">
        <f t="shared" si="207"/>
        <v>995.737</v>
      </c>
      <c r="V491" s="4">
        <f t="shared" si="207"/>
        <v>1057.5529999999999</v>
      </c>
      <c r="W491" s="4">
        <f t="shared" si="207"/>
        <v>1111.898</v>
      </c>
      <c r="X491" s="4">
        <f t="shared" si="207"/>
        <v>1212.635</v>
      </c>
      <c r="Y491" s="4">
        <f t="shared" si="207"/>
        <v>1283.086</v>
      </c>
      <c r="Z491" s="4">
        <f t="shared" si="207"/>
        <v>1365.106</v>
      </c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</row>
    <row r="492" spans="1:37" ht="12.75">
      <c r="A492" s="25" t="s">
        <v>126</v>
      </c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>
        <f>S490-S491</f>
        <v>797.678</v>
      </c>
      <c r="T492" s="4">
        <f aca="true" t="shared" si="208" ref="T492:Z492">T490-T491</f>
        <v>807.7933319999999</v>
      </c>
      <c r="U492" s="4">
        <f t="shared" si="208"/>
        <v>788.61069528</v>
      </c>
      <c r="V492" s="4">
        <f t="shared" si="208"/>
        <v>711.4794558689155</v>
      </c>
      <c r="W492" s="4">
        <f t="shared" si="208"/>
        <v>730.5417315876803</v>
      </c>
      <c r="X492" s="4">
        <f t="shared" si="208"/>
        <v>608.2629580957891</v>
      </c>
      <c r="Y492" s="4">
        <f t="shared" si="208"/>
        <v>549.3849206592004</v>
      </c>
      <c r="Z492" s="4">
        <f t="shared" si="208"/>
        <v>626.6117202038888</v>
      </c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</row>
    <row r="493" spans="1:37" ht="12.75">
      <c r="A493" s="2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D493" s="89"/>
      <c r="AE493" s="89"/>
      <c r="AF493" s="89"/>
      <c r="AG493" s="89"/>
      <c r="AH493" s="89"/>
      <c r="AI493" s="89"/>
      <c r="AJ493" s="89"/>
      <c r="AK493" s="89"/>
    </row>
    <row r="494" spans="1:37" ht="12.75">
      <c r="A494" s="18" t="s">
        <v>16</v>
      </c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>
        <f aca="true" t="shared" si="209" ref="S494:W499">S4</f>
        <v>1721.955</v>
      </c>
      <c r="T494" s="4">
        <f t="shared" si="209"/>
        <v>1827.645</v>
      </c>
      <c r="U494" s="4">
        <f t="shared" si="209"/>
        <v>2025.457</v>
      </c>
      <c r="V494" s="4">
        <f t="shared" si="209"/>
        <v>1991.426</v>
      </c>
      <c r="W494" s="4">
        <f t="shared" si="209"/>
        <v>1853.395</v>
      </c>
      <c r="X494" s="4">
        <f aca="true" t="shared" si="210" ref="X494:Y499">X4</f>
        <v>1782.532</v>
      </c>
      <c r="Y494" s="4">
        <f t="shared" si="210"/>
        <v>1880.279</v>
      </c>
      <c r="Z494" s="4">
        <f aca="true" t="shared" si="211" ref="Z494:Z499">Z4</f>
        <v>2153.859</v>
      </c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</row>
    <row r="495" spans="1:37" ht="12.75">
      <c r="A495" s="1" t="s">
        <v>17</v>
      </c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>
        <f t="shared" si="209"/>
        <v>1652.685</v>
      </c>
      <c r="T495" s="4">
        <f t="shared" si="209"/>
        <v>1702.035</v>
      </c>
      <c r="U495" s="4">
        <f t="shared" si="209"/>
        <v>1789.216</v>
      </c>
      <c r="V495" s="4">
        <f t="shared" si="209"/>
        <v>1863.19</v>
      </c>
      <c r="W495" s="4">
        <f t="shared" si="209"/>
        <v>2011.153</v>
      </c>
      <c r="X495" s="4">
        <f t="shared" si="210"/>
        <v>2160.117</v>
      </c>
      <c r="Y495" s="4">
        <f t="shared" si="210"/>
        <v>2293.006</v>
      </c>
      <c r="Z495" s="4">
        <f t="shared" si="211"/>
        <v>2472.205</v>
      </c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</row>
    <row r="496" spans="1:37" ht="12.75">
      <c r="A496" s="1" t="s">
        <v>18</v>
      </c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>
        <f t="shared" si="209"/>
        <v>552.104</v>
      </c>
      <c r="T496" s="4">
        <f t="shared" si="209"/>
        <v>571.988</v>
      </c>
      <c r="U496" s="4">
        <f t="shared" si="209"/>
        <v>614.835</v>
      </c>
      <c r="V496" s="4">
        <f t="shared" si="209"/>
        <v>649.326</v>
      </c>
      <c r="W496" s="4">
        <f t="shared" si="209"/>
        <v>734.319</v>
      </c>
      <c r="X496" s="4">
        <f t="shared" si="210"/>
        <v>825.412</v>
      </c>
      <c r="Y496" s="4">
        <f t="shared" si="210"/>
        <v>895.461</v>
      </c>
      <c r="Z496" s="4">
        <f t="shared" si="211"/>
        <v>968.451</v>
      </c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</row>
    <row r="497" spans="1:37" ht="12.75">
      <c r="A497" s="1" t="s">
        <v>19</v>
      </c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>
        <f t="shared" si="209"/>
        <v>241.118</v>
      </c>
      <c r="T497" s="4">
        <f t="shared" si="209"/>
        <v>229.755</v>
      </c>
      <c r="U497" s="4">
        <f t="shared" si="209"/>
        <v>222.949</v>
      </c>
      <c r="V497" s="4">
        <f t="shared" si="209"/>
        <v>206.167</v>
      </c>
      <c r="W497" s="4">
        <f t="shared" si="209"/>
        <v>170.949</v>
      </c>
      <c r="X497" s="4">
        <f t="shared" si="210"/>
        <v>153.073</v>
      </c>
      <c r="Y497" s="4">
        <f t="shared" si="210"/>
        <v>160.2</v>
      </c>
      <c r="Z497" s="4">
        <f t="shared" si="211"/>
        <v>184</v>
      </c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</row>
    <row r="498" spans="1:37" ht="12.75">
      <c r="A498" s="1" t="s">
        <v>108</v>
      </c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>
        <f t="shared" si="209"/>
        <v>859.376</v>
      </c>
      <c r="T498" s="4">
        <f t="shared" si="209"/>
        <v>900.17</v>
      </c>
      <c r="U498" s="4">
        <f t="shared" si="209"/>
        <v>951.283</v>
      </c>
      <c r="V498" s="4">
        <f t="shared" si="209"/>
        <v>1007.54</v>
      </c>
      <c r="W498" s="4">
        <f t="shared" si="209"/>
        <v>1105.695</v>
      </c>
      <c r="X498" s="4">
        <f t="shared" si="210"/>
        <v>1181.432</v>
      </c>
      <c r="Y498" s="4">
        <f t="shared" si="210"/>
        <v>1237.3059999999998</v>
      </c>
      <c r="Z498" s="4">
        <f t="shared" si="211"/>
        <v>1319.705</v>
      </c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</row>
    <row r="499" spans="1:37" ht="12.75">
      <c r="A499" s="18" t="s">
        <v>20</v>
      </c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>
        <f t="shared" si="209"/>
        <v>69.2</v>
      </c>
      <c r="T499" s="4">
        <f t="shared" si="209"/>
        <v>125.541</v>
      </c>
      <c r="U499" s="4">
        <f t="shared" si="209"/>
        <v>236.151</v>
      </c>
      <c r="V499" s="4">
        <f t="shared" si="209"/>
        <v>128.161</v>
      </c>
      <c r="W499" s="4">
        <f t="shared" si="209"/>
        <v>-157.799</v>
      </c>
      <c r="X499" s="4">
        <f t="shared" si="210"/>
        <v>-377.575</v>
      </c>
      <c r="Y499" s="4">
        <f t="shared" si="210"/>
        <v>-412.144</v>
      </c>
      <c r="Z499" s="4">
        <f t="shared" si="211"/>
        <v>-318.67</v>
      </c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</row>
    <row r="500" spans="1:37" ht="12.75">
      <c r="A500" s="24" t="s">
        <v>127</v>
      </c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>
        <f>S11</f>
        <v>862.579</v>
      </c>
      <c r="T500" s="4">
        <f aca="true" t="shared" si="212" ref="T500:Z500">T11</f>
        <v>927.475</v>
      </c>
      <c r="U500" s="4">
        <f t="shared" si="212"/>
        <v>1074.174</v>
      </c>
      <c r="V500" s="4">
        <f t="shared" si="212"/>
        <v>983.886</v>
      </c>
      <c r="W500" s="4">
        <f t="shared" si="212"/>
        <v>747.7</v>
      </c>
      <c r="X500" s="4">
        <f t="shared" si="212"/>
        <v>601.0999999999999</v>
      </c>
      <c r="Y500" s="4">
        <f t="shared" si="212"/>
        <v>642.9730000000002</v>
      </c>
      <c r="Z500" s="4">
        <f t="shared" si="212"/>
        <v>834.154</v>
      </c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</row>
    <row r="501" spans="1:37" ht="12.75">
      <c r="A501" s="18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D501" s="89"/>
      <c r="AE501" s="89"/>
      <c r="AF501" s="89"/>
      <c r="AG501" s="89"/>
      <c r="AH501" s="89"/>
      <c r="AI501" s="89"/>
      <c r="AJ501" s="89"/>
      <c r="AK501" s="89"/>
    </row>
    <row r="502" spans="1:37" ht="12.75">
      <c r="A502" s="24" t="s">
        <v>103</v>
      </c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>
        <f aca="true" t="shared" si="213" ref="S502:X502">S494-S490</f>
        <v>56.350999999999885</v>
      </c>
      <c r="T502" s="4">
        <f t="shared" si="213"/>
        <v>97.3676680000001</v>
      </c>
      <c r="U502" s="4">
        <f t="shared" si="213"/>
        <v>241.10930472000018</v>
      </c>
      <c r="V502" s="4">
        <f t="shared" si="213"/>
        <v>222.39354413108458</v>
      </c>
      <c r="W502" s="4">
        <f t="shared" si="213"/>
        <v>10.95526841231981</v>
      </c>
      <c r="X502" s="4">
        <f t="shared" si="213"/>
        <v>-38.36595809578921</v>
      </c>
      <c r="Y502" s="4">
        <f>Y494-Y490</f>
        <v>47.80807934079962</v>
      </c>
      <c r="Z502" s="4">
        <f>Z494-Z490</f>
        <v>162.14127979611112</v>
      </c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</row>
    <row r="503" spans="1:37" ht="12.75">
      <c r="A503" s="25" t="s">
        <v>115</v>
      </c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>
        <f aca="true" t="shared" si="214" ref="S503:X503">S498-S491</f>
        <v>-8.550000000000068</v>
      </c>
      <c r="T503" s="4">
        <f t="shared" si="214"/>
        <v>-22.314000000000078</v>
      </c>
      <c r="U503" s="4">
        <f t="shared" si="214"/>
        <v>-44.45399999999995</v>
      </c>
      <c r="V503" s="4">
        <f t="shared" si="214"/>
        <v>-50.01299999999992</v>
      </c>
      <c r="W503" s="4">
        <f t="shared" si="214"/>
        <v>-6.2029999999999745</v>
      </c>
      <c r="X503" s="4">
        <f t="shared" si="214"/>
        <v>-31.202999999999975</v>
      </c>
      <c r="Y503" s="4">
        <f>Y498-Y491</f>
        <v>-45.7800000000002</v>
      </c>
      <c r="Z503" s="4">
        <f>Z498-Z491</f>
        <v>-45.40100000000007</v>
      </c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</row>
    <row r="504" spans="1:37" ht="12.75">
      <c r="A504" s="25" t="s">
        <v>128</v>
      </c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>
        <f>S502-S503</f>
        <v>64.90099999999995</v>
      </c>
      <c r="T504" s="4">
        <f aca="true" t="shared" si="215" ref="T504:Z504">T502-T503</f>
        <v>119.68166800000017</v>
      </c>
      <c r="U504" s="4">
        <f t="shared" si="215"/>
        <v>285.56330472000013</v>
      </c>
      <c r="V504" s="4">
        <f t="shared" si="215"/>
        <v>272.4065441310845</v>
      </c>
      <c r="W504" s="4">
        <f t="shared" si="215"/>
        <v>17.158268412319785</v>
      </c>
      <c r="X504" s="4">
        <f t="shared" si="215"/>
        <v>-7.162958095789236</v>
      </c>
      <c r="Y504" s="4">
        <f t="shared" si="215"/>
        <v>93.58807934079982</v>
      </c>
      <c r="Z504" s="4">
        <f t="shared" si="215"/>
        <v>207.5422797961112</v>
      </c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</row>
    <row r="505" spans="1:37" ht="12.75">
      <c r="A505" s="2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D505" s="89"/>
      <c r="AE505" s="89"/>
      <c r="AF505" s="89"/>
      <c r="AG505" s="89"/>
      <c r="AH505" s="89"/>
      <c r="AI505" s="89"/>
      <c r="AJ505" s="89"/>
      <c r="AK505" s="89"/>
    </row>
    <row r="506" spans="1:37" ht="12.75">
      <c r="A506" s="11" t="s">
        <v>67</v>
      </c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</row>
    <row r="507" spans="1:37" ht="12.75">
      <c r="A507" s="18" t="s">
        <v>68</v>
      </c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>
        <v>1815</v>
      </c>
      <c r="U507" s="4">
        <v>1870</v>
      </c>
      <c r="V507" s="4">
        <v>1930</v>
      </c>
      <c r="W507" s="4">
        <v>2015</v>
      </c>
      <c r="X507" s="4">
        <v>2091</v>
      </c>
      <c r="Y507" s="4">
        <v>2184</v>
      </c>
      <c r="Z507" s="4">
        <v>2288</v>
      </c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</row>
    <row r="508" spans="1:37" ht="12.75">
      <c r="A508" s="1" t="s">
        <v>69</v>
      </c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>
        <v>1707</v>
      </c>
      <c r="U508" s="4">
        <v>1739</v>
      </c>
      <c r="V508" s="4">
        <v>1779</v>
      </c>
      <c r="W508" s="4">
        <v>1806</v>
      </c>
      <c r="X508" s="4">
        <v>1881</v>
      </c>
      <c r="Y508" s="4">
        <v>1951</v>
      </c>
      <c r="Z508" s="4">
        <v>2032</v>
      </c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</row>
    <row r="509" spans="1:37" ht="12.75">
      <c r="A509" s="1" t="s">
        <v>10</v>
      </c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>
        <v>575</v>
      </c>
      <c r="U509" s="4">
        <v>574</v>
      </c>
      <c r="V509" s="4">
        <v>573</v>
      </c>
      <c r="W509" s="4">
        <v>568</v>
      </c>
      <c r="X509" s="4">
        <v>583</v>
      </c>
      <c r="Y509" s="4">
        <v>598</v>
      </c>
      <c r="Z509" s="4">
        <v>614</v>
      </c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</row>
    <row r="510" spans="1:37" ht="12.75">
      <c r="A510" s="1" t="s">
        <v>11</v>
      </c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>
        <v>231</v>
      </c>
      <c r="U510" s="4">
        <v>218</v>
      </c>
      <c r="V510" s="4">
        <v>207</v>
      </c>
      <c r="W510" s="4">
        <v>195</v>
      </c>
      <c r="X510" s="4">
        <v>183</v>
      </c>
      <c r="Y510" s="4">
        <v>170</v>
      </c>
      <c r="Z510" s="4">
        <v>156</v>
      </c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</row>
    <row r="511" spans="1:37" ht="12.75">
      <c r="A511" s="1" t="s">
        <v>12</v>
      </c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>
        <f aca="true" t="shared" si="216" ref="T511:Y511">T508-T509-T510</f>
        <v>901</v>
      </c>
      <c r="U511" s="4">
        <f t="shared" si="216"/>
        <v>947</v>
      </c>
      <c r="V511" s="4">
        <f t="shared" si="216"/>
        <v>999</v>
      </c>
      <c r="W511" s="4">
        <f t="shared" si="216"/>
        <v>1043</v>
      </c>
      <c r="X511" s="4">
        <f t="shared" si="216"/>
        <v>1115</v>
      </c>
      <c r="Y511" s="4">
        <f t="shared" si="216"/>
        <v>1183</v>
      </c>
      <c r="Z511" s="4">
        <f>Z508-Z509-Z510</f>
        <v>1262</v>
      </c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</row>
    <row r="512" spans="1:37" ht="12.75">
      <c r="A512" s="1" t="s">
        <v>13</v>
      </c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>
        <f aca="true" t="shared" si="217" ref="T512:Z512">T507-T508</f>
        <v>108</v>
      </c>
      <c r="U512" s="4">
        <f t="shared" si="217"/>
        <v>131</v>
      </c>
      <c r="V512" s="4">
        <f t="shared" si="217"/>
        <v>151</v>
      </c>
      <c r="W512" s="4">
        <f t="shared" si="217"/>
        <v>209</v>
      </c>
      <c r="X512" s="4">
        <f t="shared" si="217"/>
        <v>210</v>
      </c>
      <c r="Y512" s="4">
        <f t="shared" si="217"/>
        <v>233</v>
      </c>
      <c r="Z512" s="4">
        <f t="shared" si="217"/>
        <v>256</v>
      </c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</row>
    <row r="513" spans="1:37" ht="12.75">
      <c r="A513" s="25" t="s">
        <v>125</v>
      </c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>
        <f>T507-T511</f>
        <v>914</v>
      </c>
      <c r="U513" s="4">
        <f aca="true" t="shared" si="218" ref="U513:Z513">U507-U511</f>
        <v>923</v>
      </c>
      <c r="V513" s="4">
        <f t="shared" si="218"/>
        <v>931</v>
      </c>
      <c r="W513" s="4">
        <f t="shared" si="218"/>
        <v>972</v>
      </c>
      <c r="X513" s="4">
        <f t="shared" si="218"/>
        <v>976</v>
      </c>
      <c r="Y513" s="4">
        <f t="shared" si="218"/>
        <v>1001</v>
      </c>
      <c r="Z513" s="4">
        <f t="shared" si="218"/>
        <v>1026</v>
      </c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</row>
    <row r="514" spans="1:37" ht="12.75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E514" s="89"/>
      <c r="AF514" s="89"/>
      <c r="AG514" s="89"/>
      <c r="AH514" s="89"/>
      <c r="AI514" s="89"/>
      <c r="AJ514" s="89"/>
      <c r="AK514" s="89"/>
    </row>
    <row r="515" spans="1:37" ht="12.75">
      <c r="A515" s="24" t="s">
        <v>131</v>
      </c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>
        <f>'Revenue Legislation'!T55</f>
        <v>0.004332000000000001</v>
      </c>
      <c r="U515" s="4">
        <f>'Revenue Legislation'!U55</f>
        <v>3.2086952799999997</v>
      </c>
      <c r="V515" s="4">
        <f>'Revenue Legislation'!V55</f>
        <v>-77.34454413108475</v>
      </c>
      <c r="W515" s="4">
        <f>'Revenue Legislation'!W55</f>
        <v>-85.71726841231975</v>
      </c>
      <c r="X515" s="4">
        <f>'Revenue Legislation'!X55</f>
        <v>-185.43604190421087</v>
      </c>
      <c r="Y515" s="4">
        <f>'Revenue Legislation'!Y55</f>
        <v>-270.6200793407997</v>
      </c>
      <c r="Z515" s="4">
        <f>'Revenue Legislation'!Z55</f>
        <v>-216.47827979611125</v>
      </c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</row>
    <row r="516" spans="1:37" ht="12.75">
      <c r="A516" s="25" t="s">
        <v>129</v>
      </c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>
        <f>'Mandatory Outlay Legislation'!T53</f>
        <v>0</v>
      </c>
      <c r="U516" s="4">
        <f>'Mandatory Outlay Legislation'!U53</f>
        <v>20.529000000000003</v>
      </c>
      <c r="V516" s="4">
        <f>'Mandatory Outlay Legislation'!V53</f>
        <v>25.403999999999996</v>
      </c>
      <c r="W516" s="4">
        <f>'Mandatory Outlay Legislation'!W53</f>
        <v>39.381</v>
      </c>
      <c r="X516" s="4">
        <f>'Mandatory Outlay Legislation'!X53</f>
        <v>56.247</v>
      </c>
      <c r="Y516" s="4">
        <f>'Mandatory Outlay Legislation'!Y53</f>
        <v>58.621</v>
      </c>
      <c r="Z516" s="4">
        <f>'Mandatory Outlay Legislation'!Z53</f>
        <v>51.289</v>
      </c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</row>
    <row r="517" spans="1:37" ht="12.75">
      <c r="A517" s="25" t="s">
        <v>130</v>
      </c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>
        <f>T515-T516</f>
        <v>0.004332000000000001</v>
      </c>
      <c r="U517" s="4">
        <f aca="true" t="shared" si="219" ref="U517:Z517">U515-U516</f>
        <v>-17.320304720000003</v>
      </c>
      <c r="V517" s="4">
        <f t="shared" si="219"/>
        <v>-102.74854413108474</v>
      </c>
      <c r="W517" s="4">
        <f t="shared" si="219"/>
        <v>-125.09826841231975</v>
      </c>
      <c r="X517" s="4">
        <f t="shared" si="219"/>
        <v>-241.68304190421088</v>
      </c>
      <c r="Y517" s="4">
        <f t="shared" si="219"/>
        <v>-329.2410793407997</v>
      </c>
      <c r="Z517" s="4">
        <f t="shared" si="219"/>
        <v>-267.76727979611127</v>
      </c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</row>
    <row r="518" spans="1:37" ht="12.75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E518" s="89"/>
      <c r="AF518" s="89"/>
      <c r="AG518" s="89"/>
      <c r="AH518" s="89"/>
      <c r="AI518" s="89"/>
      <c r="AJ518" s="89"/>
      <c r="AK518" s="89"/>
    </row>
    <row r="519" spans="1:37" ht="12.75">
      <c r="A519" s="18" t="s">
        <v>14</v>
      </c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>
        <f aca="true" t="shared" si="220" ref="T519:Z519">T507+T515</f>
        <v>1815.004332</v>
      </c>
      <c r="U519" s="4">
        <f t="shared" si="220"/>
        <v>1873.20869528</v>
      </c>
      <c r="V519" s="4">
        <f t="shared" si="220"/>
        <v>1852.6554558689152</v>
      </c>
      <c r="W519" s="4">
        <f t="shared" si="220"/>
        <v>1929.2827315876802</v>
      </c>
      <c r="X519" s="4">
        <f t="shared" si="220"/>
        <v>1905.563958095789</v>
      </c>
      <c r="Y519" s="4">
        <f t="shared" si="220"/>
        <v>1913.3799206592003</v>
      </c>
      <c r="Z519" s="4">
        <f t="shared" si="220"/>
        <v>2071.521720203889</v>
      </c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</row>
    <row r="520" spans="1:37" ht="12.75">
      <c r="A520" s="1" t="s">
        <v>15</v>
      </c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>
        <f aca="true" t="shared" si="221" ref="T520:Z520">T511+T516</f>
        <v>901</v>
      </c>
      <c r="U520" s="4">
        <f t="shared" si="221"/>
        <v>967.529</v>
      </c>
      <c r="V520" s="4">
        <f t="shared" si="221"/>
        <v>1024.404</v>
      </c>
      <c r="W520" s="4">
        <f t="shared" si="221"/>
        <v>1082.381</v>
      </c>
      <c r="X520" s="4">
        <f t="shared" si="221"/>
        <v>1171.247</v>
      </c>
      <c r="Y520" s="4">
        <f t="shared" si="221"/>
        <v>1241.621</v>
      </c>
      <c r="Z520" s="4">
        <f t="shared" si="221"/>
        <v>1313.289</v>
      </c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</row>
    <row r="521" spans="1:37" ht="12.75">
      <c r="A521" s="25" t="s">
        <v>126</v>
      </c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>
        <f>T519-T520</f>
        <v>914.004332</v>
      </c>
      <c r="U521" s="4">
        <f aca="true" t="shared" si="222" ref="U521:Z521">U519-U520</f>
        <v>905.67969528</v>
      </c>
      <c r="V521" s="4">
        <f t="shared" si="222"/>
        <v>828.2514558689152</v>
      </c>
      <c r="W521" s="4">
        <f t="shared" si="222"/>
        <v>846.9017315876802</v>
      </c>
      <c r="X521" s="4">
        <f t="shared" si="222"/>
        <v>734.316958095789</v>
      </c>
      <c r="Y521" s="4">
        <f t="shared" si="222"/>
        <v>671.7589206592002</v>
      </c>
      <c r="Z521" s="4">
        <f t="shared" si="222"/>
        <v>758.2327202038889</v>
      </c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</row>
    <row r="522" spans="1:37" ht="12.75">
      <c r="A522" s="2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E522" s="89"/>
      <c r="AF522" s="89"/>
      <c r="AG522" s="89"/>
      <c r="AH522" s="89"/>
      <c r="AI522" s="89"/>
      <c r="AJ522" s="89"/>
      <c r="AK522" s="89"/>
    </row>
    <row r="523" spans="1:37" ht="12.75">
      <c r="A523" s="18" t="s">
        <v>16</v>
      </c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>
        <f aca="true" t="shared" si="223" ref="T523:Z523">T$4</f>
        <v>1827.645</v>
      </c>
      <c r="U523" s="4">
        <f t="shared" si="223"/>
        <v>2025.457</v>
      </c>
      <c r="V523" s="4">
        <f t="shared" si="223"/>
        <v>1991.426</v>
      </c>
      <c r="W523" s="4">
        <f t="shared" si="223"/>
        <v>1853.395</v>
      </c>
      <c r="X523" s="4">
        <f t="shared" si="223"/>
        <v>1782.532</v>
      </c>
      <c r="Y523" s="4">
        <f t="shared" si="223"/>
        <v>1880.279</v>
      </c>
      <c r="Z523" s="4">
        <f t="shared" si="223"/>
        <v>2153.859</v>
      </c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</row>
    <row r="524" spans="1:37" ht="12.75">
      <c r="A524" s="1" t="s">
        <v>17</v>
      </c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>
        <f aca="true" t="shared" si="224" ref="T524:Z524">T$5</f>
        <v>1702.035</v>
      </c>
      <c r="U524" s="4">
        <f t="shared" si="224"/>
        <v>1789.216</v>
      </c>
      <c r="V524" s="4">
        <f t="shared" si="224"/>
        <v>1863.19</v>
      </c>
      <c r="W524" s="4">
        <f t="shared" si="224"/>
        <v>2011.153</v>
      </c>
      <c r="X524" s="4">
        <f t="shared" si="224"/>
        <v>2160.117</v>
      </c>
      <c r="Y524" s="4">
        <f t="shared" si="224"/>
        <v>2293.006</v>
      </c>
      <c r="Z524" s="4">
        <f t="shared" si="224"/>
        <v>2472.205</v>
      </c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</row>
    <row r="525" spans="1:37" ht="12.75">
      <c r="A525" s="1" t="s">
        <v>18</v>
      </c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>
        <f aca="true" t="shared" si="225" ref="T525:Z525">T$6</f>
        <v>571.988</v>
      </c>
      <c r="U525" s="4">
        <f t="shared" si="225"/>
        <v>614.835</v>
      </c>
      <c r="V525" s="4">
        <f t="shared" si="225"/>
        <v>649.326</v>
      </c>
      <c r="W525" s="4">
        <f t="shared" si="225"/>
        <v>734.319</v>
      </c>
      <c r="X525" s="4">
        <f t="shared" si="225"/>
        <v>825.412</v>
      </c>
      <c r="Y525" s="4">
        <f t="shared" si="225"/>
        <v>895.461</v>
      </c>
      <c r="Z525" s="4">
        <f t="shared" si="225"/>
        <v>968.451</v>
      </c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</row>
    <row r="526" spans="1:37" ht="12.75">
      <c r="A526" s="1" t="s">
        <v>19</v>
      </c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>
        <f aca="true" t="shared" si="226" ref="T526:Z526">T$7</f>
        <v>229.755</v>
      </c>
      <c r="U526" s="4">
        <f t="shared" si="226"/>
        <v>222.949</v>
      </c>
      <c r="V526" s="4">
        <f t="shared" si="226"/>
        <v>206.167</v>
      </c>
      <c r="W526" s="4">
        <f t="shared" si="226"/>
        <v>170.949</v>
      </c>
      <c r="X526" s="4">
        <f t="shared" si="226"/>
        <v>153.073</v>
      </c>
      <c r="Y526" s="4">
        <f t="shared" si="226"/>
        <v>160.2</v>
      </c>
      <c r="Z526" s="4">
        <f t="shared" si="226"/>
        <v>184</v>
      </c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</row>
    <row r="527" spans="1:37" ht="12.75">
      <c r="A527" s="1" t="s">
        <v>108</v>
      </c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>
        <f aca="true" t="shared" si="227" ref="T527:Z527">T$8</f>
        <v>900.17</v>
      </c>
      <c r="U527" s="4">
        <f t="shared" si="227"/>
        <v>951.283</v>
      </c>
      <c r="V527" s="4">
        <f t="shared" si="227"/>
        <v>1007.54</v>
      </c>
      <c r="W527" s="4">
        <f t="shared" si="227"/>
        <v>1105.695</v>
      </c>
      <c r="X527" s="4">
        <f t="shared" si="227"/>
        <v>1181.432</v>
      </c>
      <c r="Y527" s="4">
        <f t="shared" si="227"/>
        <v>1237.3059999999998</v>
      </c>
      <c r="Z527" s="4">
        <f t="shared" si="227"/>
        <v>1319.705</v>
      </c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</row>
    <row r="528" spans="1:37" ht="12.75">
      <c r="A528" s="18" t="s">
        <v>20</v>
      </c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>
        <f aca="true" t="shared" si="228" ref="T528:Z528">T$9</f>
        <v>125.541</v>
      </c>
      <c r="U528" s="4">
        <f t="shared" si="228"/>
        <v>236.151</v>
      </c>
      <c r="V528" s="4">
        <f t="shared" si="228"/>
        <v>128.161</v>
      </c>
      <c r="W528" s="4">
        <f t="shared" si="228"/>
        <v>-157.799</v>
      </c>
      <c r="X528" s="4">
        <f t="shared" si="228"/>
        <v>-377.575</v>
      </c>
      <c r="Y528" s="4">
        <f t="shared" si="228"/>
        <v>-412.144</v>
      </c>
      <c r="Z528" s="4">
        <f t="shared" si="228"/>
        <v>-318.67</v>
      </c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</row>
    <row r="529" spans="1:37" ht="12.75">
      <c r="A529" s="24" t="s">
        <v>127</v>
      </c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>
        <f>T11</f>
        <v>927.475</v>
      </c>
      <c r="U529" s="4">
        <f aca="true" t="shared" si="229" ref="U529:Z529">U11</f>
        <v>1074.174</v>
      </c>
      <c r="V529" s="4">
        <f t="shared" si="229"/>
        <v>983.886</v>
      </c>
      <c r="W529" s="4">
        <f t="shared" si="229"/>
        <v>747.7</v>
      </c>
      <c r="X529" s="4">
        <f t="shared" si="229"/>
        <v>601.0999999999999</v>
      </c>
      <c r="Y529" s="4">
        <f t="shared" si="229"/>
        <v>642.9730000000002</v>
      </c>
      <c r="Z529" s="4">
        <f t="shared" si="229"/>
        <v>834.154</v>
      </c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</row>
    <row r="530" spans="1:37" ht="12.75">
      <c r="A530" s="18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E530" s="89"/>
      <c r="AF530" s="89"/>
      <c r="AG530" s="89"/>
      <c r="AH530" s="89"/>
      <c r="AI530" s="89"/>
      <c r="AJ530" s="89"/>
      <c r="AK530" s="89"/>
    </row>
    <row r="531" spans="1:37" ht="12.75">
      <c r="A531" s="24" t="s">
        <v>103</v>
      </c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>
        <f aca="true" t="shared" si="230" ref="T531:Z531">T523-T519</f>
        <v>12.640668000000005</v>
      </c>
      <c r="U531" s="4">
        <f t="shared" si="230"/>
        <v>152.24830472000008</v>
      </c>
      <c r="V531" s="4">
        <f t="shared" si="230"/>
        <v>138.77054413108476</v>
      </c>
      <c r="W531" s="4">
        <f t="shared" si="230"/>
        <v>-75.88773158768026</v>
      </c>
      <c r="X531" s="4">
        <f t="shared" si="230"/>
        <v>-123.03195809578915</v>
      </c>
      <c r="Y531" s="4">
        <f t="shared" si="230"/>
        <v>-33.100920659200256</v>
      </c>
      <c r="Z531" s="4">
        <f t="shared" si="230"/>
        <v>82.33727979611103</v>
      </c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</row>
    <row r="532" spans="1:37" ht="12.75">
      <c r="A532" s="25" t="s">
        <v>115</v>
      </c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>
        <f aca="true" t="shared" si="231" ref="T532:Z532">T527-T520</f>
        <v>-0.8300000000000409</v>
      </c>
      <c r="U532" s="4">
        <f t="shared" si="231"/>
        <v>-16.24599999999998</v>
      </c>
      <c r="V532" s="4">
        <f t="shared" si="231"/>
        <v>-16.864000000000033</v>
      </c>
      <c r="W532" s="4">
        <f t="shared" si="231"/>
        <v>23.31399999999985</v>
      </c>
      <c r="X532" s="4">
        <f t="shared" si="231"/>
        <v>10.184999999999945</v>
      </c>
      <c r="Y532" s="4">
        <f t="shared" si="231"/>
        <v>-4.315000000000282</v>
      </c>
      <c r="Z532" s="4">
        <f t="shared" si="231"/>
        <v>6.41599999999994</v>
      </c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</row>
    <row r="533" spans="1:37" ht="12.75">
      <c r="A533" s="25" t="s">
        <v>128</v>
      </c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>
        <f>T531-T532</f>
        <v>13.470668000000046</v>
      </c>
      <c r="U533" s="4">
        <f aca="true" t="shared" si="232" ref="U533:Z533">U531-U532</f>
        <v>168.49430472000006</v>
      </c>
      <c r="V533" s="4">
        <f t="shared" si="232"/>
        <v>155.6345441310848</v>
      </c>
      <c r="W533" s="4">
        <f t="shared" si="232"/>
        <v>-99.20173158768011</v>
      </c>
      <c r="X533" s="4">
        <f t="shared" si="232"/>
        <v>-133.2169580957891</v>
      </c>
      <c r="Y533" s="4">
        <f t="shared" si="232"/>
        <v>-28.785920659199974</v>
      </c>
      <c r="Z533" s="4">
        <f t="shared" si="232"/>
        <v>75.9212797961111</v>
      </c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</row>
    <row r="534" spans="1:37" ht="12.75">
      <c r="A534" s="2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E534" s="89"/>
      <c r="AF534" s="89"/>
      <c r="AG534" s="89"/>
      <c r="AH534" s="89"/>
      <c r="AI534" s="89"/>
      <c r="AJ534" s="89"/>
      <c r="AK534" s="89"/>
    </row>
    <row r="535" spans="1:37" ht="12.75">
      <c r="A535" s="11" t="s">
        <v>70</v>
      </c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</row>
    <row r="536" spans="1:37" ht="12.75">
      <c r="A536" s="18" t="s">
        <v>71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>
        <v>1945</v>
      </c>
      <c r="V536" s="4">
        <v>2016</v>
      </c>
      <c r="W536" s="4">
        <v>2096</v>
      </c>
      <c r="X536" s="4">
        <v>2177</v>
      </c>
      <c r="Y536" s="4">
        <v>2263</v>
      </c>
      <c r="Z536" s="4">
        <v>2361</v>
      </c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</row>
    <row r="537" spans="1:37" ht="12.75">
      <c r="A537" s="1" t="s">
        <v>72</v>
      </c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>
        <v>1769</v>
      </c>
      <c r="V537" s="4">
        <v>1839</v>
      </c>
      <c r="W537" s="4">
        <v>1888</v>
      </c>
      <c r="X537" s="4">
        <v>1950</v>
      </c>
      <c r="Y537" s="4">
        <v>2017</v>
      </c>
      <c r="Z537" s="4">
        <v>2093</v>
      </c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</row>
    <row r="538" spans="1:37" ht="12.75">
      <c r="A538" s="1" t="s">
        <v>10</v>
      </c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>
        <v>603</v>
      </c>
      <c r="V538" s="4">
        <v>635</v>
      </c>
      <c r="W538" s="4">
        <v>650</v>
      </c>
      <c r="X538" s="4">
        <v>669</v>
      </c>
      <c r="Y538" s="4">
        <v>684</v>
      </c>
      <c r="Z538" s="4">
        <v>702</v>
      </c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</row>
    <row r="539" spans="1:37" ht="12.75">
      <c r="A539" s="1" t="s">
        <v>11</v>
      </c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>
        <v>224</v>
      </c>
      <c r="V539" s="4">
        <v>218</v>
      </c>
      <c r="W539" s="4">
        <v>209</v>
      </c>
      <c r="X539" s="4">
        <v>194</v>
      </c>
      <c r="Y539" s="4">
        <v>177</v>
      </c>
      <c r="Z539" s="4">
        <v>160</v>
      </c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</row>
    <row r="540" spans="1:37" ht="12.75">
      <c r="A540" s="1" t="s">
        <v>12</v>
      </c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>
        <f aca="true" t="shared" si="233" ref="U540:Z540">U537-U538-U539</f>
        <v>942</v>
      </c>
      <c r="V540" s="4">
        <f t="shared" si="233"/>
        <v>986</v>
      </c>
      <c r="W540" s="4">
        <f t="shared" si="233"/>
        <v>1029</v>
      </c>
      <c r="X540" s="4">
        <f t="shared" si="233"/>
        <v>1087</v>
      </c>
      <c r="Y540" s="4">
        <f t="shared" si="233"/>
        <v>1156</v>
      </c>
      <c r="Z540" s="4">
        <f t="shared" si="233"/>
        <v>1231</v>
      </c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</row>
    <row r="541" spans="1:37" ht="12.75">
      <c r="A541" s="1" t="s">
        <v>13</v>
      </c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>
        <f aca="true" t="shared" si="234" ref="U541:Z541">U536-U537</f>
        <v>176</v>
      </c>
      <c r="V541" s="4">
        <f t="shared" si="234"/>
        <v>177</v>
      </c>
      <c r="W541" s="4">
        <f t="shared" si="234"/>
        <v>208</v>
      </c>
      <c r="X541" s="4">
        <f t="shared" si="234"/>
        <v>227</v>
      </c>
      <c r="Y541" s="4">
        <f t="shared" si="234"/>
        <v>246</v>
      </c>
      <c r="Z541" s="4">
        <f t="shared" si="234"/>
        <v>268</v>
      </c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</row>
    <row r="542" spans="1:37" ht="12.75">
      <c r="A542" s="25" t="s">
        <v>125</v>
      </c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>
        <f aca="true" t="shared" si="235" ref="U542:Z542">U536-U540</f>
        <v>1003</v>
      </c>
      <c r="V542" s="4">
        <f t="shared" si="235"/>
        <v>1030</v>
      </c>
      <c r="W542" s="4">
        <f t="shared" si="235"/>
        <v>1067</v>
      </c>
      <c r="X542" s="4">
        <f t="shared" si="235"/>
        <v>1090</v>
      </c>
      <c r="Y542" s="4">
        <f t="shared" si="235"/>
        <v>1107</v>
      </c>
      <c r="Z542" s="4">
        <f t="shared" si="235"/>
        <v>1130</v>
      </c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</row>
    <row r="543" spans="1:37" ht="12.75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F543" s="89"/>
      <c r="AG543" s="89"/>
      <c r="AH543" s="89"/>
      <c r="AI543" s="89"/>
      <c r="AJ543" s="89"/>
      <c r="AK543" s="89"/>
    </row>
    <row r="544" spans="1:37" ht="12.75">
      <c r="A544" s="24" t="s">
        <v>131</v>
      </c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>
        <f>'Revenue Legislation'!U56</f>
        <v>-0.00795072</v>
      </c>
      <c r="V544" s="4">
        <f>'Revenue Legislation'!V56</f>
        <v>-71.32087013108475</v>
      </c>
      <c r="W544" s="4">
        <f>'Revenue Legislation'!W56</f>
        <v>-77.67426041231977</v>
      </c>
      <c r="X544" s="4">
        <f>'Revenue Legislation'!X56</f>
        <v>-183.17303390421085</v>
      </c>
      <c r="Y544" s="4">
        <f>'Revenue Legislation'!Y56</f>
        <v>-268.6017373407996</v>
      </c>
      <c r="Z544" s="4">
        <f>'Revenue Legislation'!Z56</f>
        <v>-215.26560379611124</v>
      </c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</row>
    <row r="545" spans="1:37" ht="12.75">
      <c r="A545" s="25" t="s">
        <v>129</v>
      </c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>
        <f>'Mandatory Outlay Legislation'!U54</f>
        <v>13.551</v>
      </c>
      <c r="V545" s="4">
        <f>'Mandatory Outlay Legislation'!V54</f>
        <v>21.587999999999997</v>
      </c>
      <c r="W545" s="4">
        <f>'Mandatory Outlay Legislation'!W54</f>
        <v>34.415</v>
      </c>
      <c r="X545" s="4">
        <f>'Mandatory Outlay Legislation'!X54</f>
        <v>53.845</v>
      </c>
      <c r="Y545" s="4">
        <f>'Mandatory Outlay Legislation'!Y54</f>
        <v>57.361</v>
      </c>
      <c r="Z545" s="4">
        <f>'Mandatory Outlay Legislation'!Z54</f>
        <v>50.260999999999996</v>
      </c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</row>
    <row r="546" spans="1:37" ht="12.75">
      <c r="A546" s="25" t="s">
        <v>130</v>
      </c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>
        <f aca="true" t="shared" si="236" ref="U546:Z546">U544-U545</f>
        <v>-13.55895072</v>
      </c>
      <c r="V546" s="4">
        <f t="shared" si="236"/>
        <v>-92.90887013108474</v>
      </c>
      <c r="W546" s="4">
        <f t="shared" si="236"/>
        <v>-112.08926041231976</v>
      </c>
      <c r="X546" s="4">
        <f t="shared" si="236"/>
        <v>-237.01803390421085</v>
      </c>
      <c r="Y546" s="4">
        <f t="shared" si="236"/>
        <v>-325.9627373407996</v>
      </c>
      <c r="Z546" s="4">
        <f t="shared" si="236"/>
        <v>-265.5266037961112</v>
      </c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</row>
    <row r="547" spans="1:37" ht="12.75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F547" s="89"/>
      <c r="AG547" s="89"/>
      <c r="AH547" s="89"/>
      <c r="AI547" s="89"/>
      <c r="AJ547" s="89"/>
      <c r="AK547" s="89"/>
    </row>
    <row r="548" spans="1:37" ht="12.75">
      <c r="A548" s="18" t="s">
        <v>14</v>
      </c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>
        <f aca="true" t="shared" si="237" ref="U548:Z548">U544+U536</f>
        <v>1944.99204928</v>
      </c>
      <c r="V548" s="4">
        <f t="shared" si="237"/>
        <v>1944.6791298689152</v>
      </c>
      <c r="W548" s="4">
        <f t="shared" si="237"/>
        <v>2018.3257395876803</v>
      </c>
      <c r="X548" s="4">
        <f t="shared" si="237"/>
        <v>1993.8269660957892</v>
      </c>
      <c r="Y548" s="4">
        <f t="shared" si="237"/>
        <v>1994.3982626592003</v>
      </c>
      <c r="Z548" s="4">
        <f t="shared" si="237"/>
        <v>2145.7343962038885</v>
      </c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</row>
    <row r="549" spans="1:37" ht="12.75">
      <c r="A549" s="1" t="s">
        <v>15</v>
      </c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>
        <f aca="true" t="shared" si="238" ref="U549:Z549">U540+U545</f>
        <v>955.551</v>
      </c>
      <c r="V549" s="4">
        <f t="shared" si="238"/>
        <v>1007.588</v>
      </c>
      <c r="W549" s="4">
        <f t="shared" si="238"/>
        <v>1063.415</v>
      </c>
      <c r="X549" s="4">
        <f t="shared" si="238"/>
        <v>1140.845</v>
      </c>
      <c r="Y549" s="4">
        <f t="shared" si="238"/>
        <v>1213.361</v>
      </c>
      <c r="Z549" s="4">
        <f t="shared" si="238"/>
        <v>1281.261</v>
      </c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</row>
    <row r="550" spans="1:37" ht="12.75">
      <c r="A550" s="25" t="s">
        <v>126</v>
      </c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>
        <f aca="true" t="shared" si="239" ref="U550:Z550">U548-U549</f>
        <v>989.4410492799999</v>
      </c>
      <c r="V550" s="4">
        <f t="shared" si="239"/>
        <v>937.0911298689152</v>
      </c>
      <c r="W550" s="4">
        <f t="shared" si="239"/>
        <v>954.9107395876804</v>
      </c>
      <c r="X550" s="4">
        <f t="shared" si="239"/>
        <v>852.9819660957892</v>
      </c>
      <c r="Y550" s="4">
        <f t="shared" si="239"/>
        <v>781.0372626592002</v>
      </c>
      <c r="Z550" s="4">
        <f t="shared" si="239"/>
        <v>864.4733962038886</v>
      </c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</row>
    <row r="551" spans="1:37" ht="12.75">
      <c r="A551" s="2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F551" s="89"/>
      <c r="AG551" s="89"/>
      <c r="AH551" s="89"/>
      <c r="AI551" s="89"/>
      <c r="AJ551" s="89"/>
      <c r="AK551" s="89"/>
    </row>
    <row r="552" spans="1:37" ht="12.75">
      <c r="A552" s="18" t="s">
        <v>16</v>
      </c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>
        <f aca="true" t="shared" si="240" ref="U552:Z552">U$4</f>
        <v>2025.457</v>
      </c>
      <c r="V552" s="4">
        <f t="shared" si="240"/>
        <v>1991.426</v>
      </c>
      <c r="W552" s="4">
        <f t="shared" si="240"/>
        <v>1853.395</v>
      </c>
      <c r="X552" s="4">
        <f t="shared" si="240"/>
        <v>1782.532</v>
      </c>
      <c r="Y552" s="4">
        <f t="shared" si="240"/>
        <v>1880.279</v>
      </c>
      <c r="Z552" s="4">
        <f t="shared" si="240"/>
        <v>2153.859</v>
      </c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</row>
    <row r="553" spans="1:37" ht="12.75">
      <c r="A553" s="1" t="s">
        <v>17</v>
      </c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>
        <f aca="true" t="shared" si="241" ref="U553:Z553">U$5</f>
        <v>1789.216</v>
      </c>
      <c r="V553" s="4">
        <f t="shared" si="241"/>
        <v>1863.19</v>
      </c>
      <c r="W553" s="4">
        <f t="shared" si="241"/>
        <v>2011.153</v>
      </c>
      <c r="X553" s="4">
        <f t="shared" si="241"/>
        <v>2160.117</v>
      </c>
      <c r="Y553" s="4">
        <f t="shared" si="241"/>
        <v>2293.006</v>
      </c>
      <c r="Z553" s="4">
        <f t="shared" si="241"/>
        <v>2472.205</v>
      </c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</row>
    <row r="554" spans="1:37" ht="12.75">
      <c r="A554" s="1" t="s">
        <v>18</v>
      </c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>
        <f aca="true" t="shared" si="242" ref="U554:Z554">U$6</f>
        <v>614.835</v>
      </c>
      <c r="V554" s="4">
        <f t="shared" si="242"/>
        <v>649.326</v>
      </c>
      <c r="W554" s="4">
        <f t="shared" si="242"/>
        <v>734.319</v>
      </c>
      <c r="X554" s="4">
        <f t="shared" si="242"/>
        <v>825.412</v>
      </c>
      <c r="Y554" s="4">
        <f t="shared" si="242"/>
        <v>895.461</v>
      </c>
      <c r="Z554" s="4">
        <f t="shared" si="242"/>
        <v>968.451</v>
      </c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</row>
    <row r="555" spans="1:37" ht="12.75">
      <c r="A555" s="1" t="s">
        <v>19</v>
      </c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>
        <f aca="true" t="shared" si="243" ref="U555:Z555">U$7</f>
        <v>222.949</v>
      </c>
      <c r="V555" s="4">
        <f t="shared" si="243"/>
        <v>206.167</v>
      </c>
      <c r="W555" s="4">
        <f t="shared" si="243"/>
        <v>170.949</v>
      </c>
      <c r="X555" s="4">
        <f t="shared" si="243"/>
        <v>153.073</v>
      </c>
      <c r="Y555" s="4">
        <f t="shared" si="243"/>
        <v>160.2</v>
      </c>
      <c r="Z555" s="4">
        <f t="shared" si="243"/>
        <v>184</v>
      </c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</row>
    <row r="556" spans="1:37" ht="12.75">
      <c r="A556" s="1" t="s">
        <v>108</v>
      </c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>
        <f aca="true" t="shared" si="244" ref="U556:Z556">U$8</f>
        <v>951.283</v>
      </c>
      <c r="V556" s="4">
        <f t="shared" si="244"/>
        <v>1007.54</v>
      </c>
      <c r="W556" s="4">
        <f t="shared" si="244"/>
        <v>1105.695</v>
      </c>
      <c r="X556" s="4">
        <f t="shared" si="244"/>
        <v>1181.432</v>
      </c>
      <c r="Y556" s="4">
        <f t="shared" si="244"/>
        <v>1237.3059999999998</v>
      </c>
      <c r="Z556" s="4">
        <f t="shared" si="244"/>
        <v>1319.705</v>
      </c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</row>
    <row r="557" spans="1:37" ht="12.75">
      <c r="A557" s="18" t="s">
        <v>20</v>
      </c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>
        <f aca="true" t="shared" si="245" ref="U557:Z557">U$9</f>
        <v>236.151</v>
      </c>
      <c r="V557" s="4">
        <f t="shared" si="245"/>
        <v>128.161</v>
      </c>
      <c r="W557" s="4">
        <f t="shared" si="245"/>
        <v>-157.799</v>
      </c>
      <c r="X557" s="4">
        <f t="shared" si="245"/>
        <v>-377.575</v>
      </c>
      <c r="Y557" s="4">
        <f t="shared" si="245"/>
        <v>-412.144</v>
      </c>
      <c r="Z557" s="4">
        <f t="shared" si="245"/>
        <v>-318.67</v>
      </c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</row>
    <row r="558" spans="1:37" ht="12.75">
      <c r="A558" s="24" t="s">
        <v>127</v>
      </c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>
        <f aca="true" t="shared" si="246" ref="U558:Z558">U11</f>
        <v>1074.174</v>
      </c>
      <c r="V558" s="4">
        <f t="shared" si="246"/>
        <v>983.886</v>
      </c>
      <c r="W558" s="4">
        <f t="shared" si="246"/>
        <v>747.7</v>
      </c>
      <c r="X558" s="4">
        <f t="shared" si="246"/>
        <v>601.0999999999999</v>
      </c>
      <c r="Y558" s="4">
        <f t="shared" si="246"/>
        <v>642.9730000000002</v>
      </c>
      <c r="Z558" s="4">
        <f t="shared" si="246"/>
        <v>834.154</v>
      </c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</row>
    <row r="559" spans="1:37" ht="12.75">
      <c r="A559" s="18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F559" s="89"/>
      <c r="AG559" s="89"/>
      <c r="AH559" s="89"/>
      <c r="AI559" s="89"/>
      <c r="AJ559" s="89"/>
      <c r="AK559" s="89"/>
    </row>
    <row r="560" spans="1:37" ht="12.75">
      <c r="A560" s="24" t="s">
        <v>103</v>
      </c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>
        <f aca="true" t="shared" si="247" ref="U560:Z560">U552-U548</f>
        <v>80.46495072000016</v>
      </c>
      <c r="V560" s="4">
        <f t="shared" si="247"/>
        <v>46.746870131084734</v>
      </c>
      <c r="W560" s="4">
        <f t="shared" si="247"/>
        <v>-164.93073958768036</v>
      </c>
      <c r="X560" s="4">
        <f t="shared" si="247"/>
        <v>-211.29496609578928</v>
      </c>
      <c r="Y560" s="4">
        <f t="shared" si="247"/>
        <v>-114.11926265920033</v>
      </c>
      <c r="Z560" s="4">
        <f t="shared" si="247"/>
        <v>8.124603796111387</v>
      </c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</row>
    <row r="561" spans="1:37" ht="12.75">
      <c r="A561" s="25" t="s">
        <v>115</v>
      </c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>
        <f aca="true" t="shared" si="248" ref="U561:Z561">U556-U549</f>
        <v>-4.268000000000029</v>
      </c>
      <c r="V561" s="4">
        <f t="shared" si="248"/>
        <v>-0.04800000000000182</v>
      </c>
      <c r="W561" s="4">
        <f t="shared" si="248"/>
        <v>42.27999999999997</v>
      </c>
      <c r="X561" s="4">
        <f t="shared" si="248"/>
        <v>40.58699999999999</v>
      </c>
      <c r="Y561" s="4">
        <f t="shared" si="248"/>
        <v>23.94499999999971</v>
      </c>
      <c r="Z561" s="4">
        <f t="shared" si="248"/>
        <v>38.44399999999996</v>
      </c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</row>
    <row r="562" spans="1:37" ht="12.75">
      <c r="A562" s="25" t="s">
        <v>128</v>
      </c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>
        <f aca="true" t="shared" si="249" ref="U562:Z562">U560-U561</f>
        <v>84.73295072000019</v>
      </c>
      <c r="V562" s="4">
        <f t="shared" si="249"/>
        <v>46.794870131084735</v>
      </c>
      <c r="W562" s="4">
        <f t="shared" si="249"/>
        <v>-207.21073958768034</v>
      </c>
      <c r="X562" s="4">
        <f t="shared" si="249"/>
        <v>-251.88196609578927</v>
      </c>
      <c r="Y562" s="4">
        <f t="shared" si="249"/>
        <v>-138.06426265920004</v>
      </c>
      <c r="Z562" s="4">
        <f t="shared" si="249"/>
        <v>-30.319396203888573</v>
      </c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</row>
    <row r="563" spans="1:37" ht="12.75">
      <c r="A563" s="2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F563" s="89"/>
      <c r="AG563" s="89"/>
      <c r="AH563" s="89"/>
      <c r="AI563" s="89"/>
      <c r="AJ563" s="89"/>
      <c r="AK563" s="89"/>
    </row>
    <row r="564" spans="1:37" ht="12.75">
      <c r="A564" s="11" t="s">
        <v>73</v>
      </c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</row>
    <row r="565" spans="1:37" ht="12.75">
      <c r="A565" s="18" t="s">
        <v>74</v>
      </c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>
        <v>2135</v>
      </c>
      <c r="W565" s="4">
        <v>2236</v>
      </c>
      <c r="X565" s="4">
        <v>2343</v>
      </c>
      <c r="Y565" s="4">
        <v>2453</v>
      </c>
      <c r="Z565" s="4">
        <v>2570</v>
      </c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</row>
    <row r="566" spans="1:37" ht="12.75">
      <c r="A566" s="1" t="s">
        <v>75</v>
      </c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>
        <v>1853</v>
      </c>
      <c r="W566" s="4">
        <v>1923</v>
      </c>
      <c r="X566" s="4">
        <v>1984</v>
      </c>
      <c r="Y566" s="4">
        <v>2056</v>
      </c>
      <c r="Z566" s="4">
        <v>2137</v>
      </c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</row>
    <row r="567" spans="1:37" ht="12.75">
      <c r="A567" s="1" t="s">
        <v>10</v>
      </c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>
        <v>646</v>
      </c>
      <c r="W567" s="4">
        <v>682</v>
      </c>
      <c r="X567" s="4">
        <v>710</v>
      </c>
      <c r="Y567" s="4">
        <v>730</v>
      </c>
      <c r="Z567" s="4">
        <v>750</v>
      </c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</row>
    <row r="568" spans="1:37" ht="12.75">
      <c r="A568" s="1" t="s">
        <v>11</v>
      </c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>
        <v>205</v>
      </c>
      <c r="W568" s="4">
        <v>179</v>
      </c>
      <c r="X568" s="4">
        <v>163</v>
      </c>
      <c r="Y568" s="4">
        <v>142</v>
      </c>
      <c r="Z568" s="4">
        <v>116</v>
      </c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</row>
    <row r="569" spans="1:37" ht="12.75">
      <c r="A569" s="1" t="s">
        <v>12</v>
      </c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34"/>
      <c r="U569" s="4"/>
      <c r="V569" s="4">
        <f>V566-V567-V568</f>
        <v>1002</v>
      </c>
      <c r="W569" s="4">
        <f>W566-W567-W568</f>
        <v>1062</v>
      </c>
      <c r="X569" s="4">
        <f>X566-X567-X568</f>
        <v>1111</v>
      </c>
      <c r="Y569" s="4">
        <f>Y566-Y567-Y568</f>
        <v>1184</v>
      </c>
      <c r="Z569" s="4">
        <f>Z566-Z567-Z568</f>
        <v>1271</v>
      </c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</row>
    <row r="570" spans="1:37" ht="12.75">
      <c r="A570" s="1" t="s">
        <v>13</v>
      </c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34"/>
      <c r="U570" s="4"/>
      <c r="V570" s="4">
        <v>281</v>
      </c>
      <c r="W570" s="4">
        <f>W565-W566</f>
        <v>313</v>
      </c>
      <c r="X570" s="4">
        <f>X565-X566</f>
        <v>359</v>
      </c>
      <c r="Y570" s="4">
        <f>Y565-Y566</f>
        <v>397</v>
      </c>
      <c r="Z570" s="4">
        <f>Z565-Z566</f>
        <v>433</v>
      </c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</row>
    <row r="571" spans="1:37" ht="12.75">
      <c r="A571" s="25" t="s">
        <v>125</v>
      </c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34"/>
      <c r="U571" s="4"/>
      <c r="V571" s="4">
        <f>V565-V569</f>
        <v>1133</v>
      </c>
      <c r="W571" s="4">
        <f>W565-W569</f>
        <v>1174</v>
      </c>
      <c r="X571" s="4">
        <f>X565-X569</f>
        <v>1232</v>
      </c>
      <c r="Y571" s="4">
        <f>Y565-Y569</f>
        <v>1269</v>
      </c>
      <c r="Z571" s="4">
        <f>Z565-Z569</f>
        <v>1299</v>
      </c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</row>
    <row r="572" spans="1:37" ht="12.75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34"/>
      <c r="U572" s="4"/>
      <c r="V572" s="4"/>
      <c r="W572" s="4"/>
      <c r="X572" s="4"/>
      <c r="Y572" s="4"/>
      <c r="Z572" s="4"/>
      <c r="AG572" s="89"/>
      <c r="AH572" s="89"/>
      <c r="AI572" s="89"/>
      <c r="AJ572" s="89"/>
      <c r="AK572" s="89"/>
    </row>
    <row r="573" spans="1:37" ht="12.75">
      <c r="A573" s="24" t="s">
        <v>131</v>
      </c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34"/>
      <c r="U573" s="4"/>
      <c r="V573" s="4">
        <f>'Revenue Legislation'!V57</f>
        <v>-68.80675763176414</v>
      </c>
      <c r="W573" s="4">
        <f>'Revenue Legislation'!W57</f>
        <v>-74.55884415488785</v>
      </c>
      <c r="X573" s="4">
        <f>'Revenue Legislation'!X57</f>
        <v>-179.58512180521086</v>
      </c>
      <c r="Y573" s="4">
        <f>'Revenue Legislation'!Y57</f>
        <v>-265.0594255042078</v>
      </c>
      <c r="Z573" s="4">
        <f>'Revenue Legislation'!Z57</f>
        <v>-211.44108072707846</v>
      </c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</row>
    <row r="574" spans="1:37" ht="12.75">
      <c r="A574" s="25" t="s">
        <v>129</v>
      </c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34"/>
      <c r="U574" s="4"/>
      <c r="V574" s="4">
        <f>'Mandatory Outlay Legislation'!V55</f>
        <v>11.379</v>
      </c>
      <c r="W574" s="4">
        <f>'Mandatory Outlay Legislation'!W55</f>
        <v>20.192</v>
      </c>
      <c r="X574" s="4">
        <f>'Mandatory Outlay Legislation'!X55</f>
        <v>41.925</v>
      </c>
      <c r="Y574" s="4">
        <f>'Mandatory Outlay Legislation'!Y55</f>
        <v>46.605</v>
      </c>
      <c r="Z574" s="4">
        <f>'Mandatory Outlay Legislation'!Z55</f>
        <v>40.085</v>
      </c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</row>
    <row r="575" spans="1:37" ht="12.75">
      <c r="A575" s="25" t="s">
        <v>130</v>
      </c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34"/>
      <c r="U575" s="4"/>
      <c r="V575" s="4">
        <f>V573-V574</f>
        <v>-80.18575763176415</v>
      </c>
      <c r="W575" s="4">
        <f>W573-W574</f>
        <v>-94.75084415488786</v>
      </c>
      <c r="X575" s="4">
        <f>X573-X574</f>
        <v>-221.51012180521087</v>
      </c>
      <c r="Y575" s="4">
        <f>Y573-Y574</f>
        <v>-311.6644255042078</v>
      </c>
      <c r="Z575" s="4">
        <f>Z573-Z574</f>
        <v>-251.52608072707847</v>
      </c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</row>
    <row r="576" spans="1:37" ht="12.75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34"/>
      <c r="U576" s="4"/>
      <c r="V576" s="4"/>
      <c r="W576" s="4"/>
      <c r="X576" s="4"/>
      <c r="Y576" s="4"/>
      <c r="Z576" s="4"/>
      <c r="AG576" s="89"/>
      <c r="AH576" s="89"/>
      <c r="AI576" s="89"/>
      <c r="AJ576" s="89"/>
      <c r="AK576" s="89"/>
    </row>
    <row r="577" spans="1:37" ht="12.75">
      <c r="A577" s="18" t="s">
        <v>14</v>
      </c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34"/>
      <c r="U577" s="4"/>
      <c r="V577" s="4">
        <f>V565+V573</f>
        <v>2066.193242368236</v>
      </c>
      <c r="W577" s="4">
        <f>W565+W573</f>
        <v>2161.441155845112</v>
      </c>
      <c r="X577" s="4">
        <f>X565+X573</f>
        <v>2163.4148781947893</v>
      </c>
      <c r="Y577" s="4">
        <f>Y565+Y573</f>
        <v>2187.940574495792</v>
      </c>
      <c r="Z577" s="4">
        <f>Z565+Z573</f>
        <v>2358.5589192729217</v>
      </c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</row>
    <row r="578" spans="1:37" ht="12.75">
      <c r="A578" s="1" t="s">
        <v>15</v>
      </c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34"/>
      <c r="U578" s="4"/>
      <c r="V578" s="4">
        <f>V569+V574</f>
        <v>1013.379</v>
      </c>
      <c r="W578" s="4">
        <f>W569+W574</f>
        <v>1082.192</v>
      </c>
      <c r="X578" s="4">
        <f>X569+X574</f>
        <v>1152.925</v>
      </c>
      <c r="Y578" s="4">
        <f>Y569+Y574</f>
        <v>1230.605</v>
      </c>
      <c r="Z578" s="4">
        <f>Z569+Z574</f>
        <v>1311.085</v>
      </c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</row>
    <row r="579" spans="1:37" ht="12.75">
      <c r="A579" s="25" t="s">
        <v>126</v>
      </c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34"/>
      <c r="U579" s="4"/>
      <c r="V579" s="4">
        <f>V577-V578</f>
        <v>1052.8142423682361</v>
      </c>
      <c r="W579" s="4">
        <f>W577-W578</f>
        <v>1079.249155845112</v>
      </c>
      <c r="X579" s="4">
        <f>X577-X578</f>
        <v>1010.4898781947893</v>
      </c>
      <c r="Y579" s="4">
        <f>Y577-Y578</f>
        <v>957.3355744957921</v>
      </c>
      <c r="Z579" s="4">
        <f>Z577-Z578</f>
        <v>1047.4739192729216</v>
      </c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</row>
    <row r="580" spans="1:37" ht="12.75">
      <c r="A580" s="2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34"/>
      <c r="U580" s="4"/>
      <c r="V580" s="4"/>
      <c r="W580" s="4"/>
      <c r="X580" s="4"/>
      <c r="Y580" s="4"/>
      <c r="Z580" s="4"/>
      <c r="AG580" s="89"/>
      <c r="AH580" s="89"/>
      <c r="AI580" s="89"/>
      <c r="AJ580" s="89"/>
      <c r="AK580" s="89"/>
    </row>
    <row r="581" spans="1:37" ht="12.75">
      <c r="A581" s="18" t="s">
        <v>16</v>
      </c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34"/>
      <c r="U581" s="4"/>
      <c r="V581" s="4">
        <f>V$4</f>
        <v>1991.426</v>
      </c>
      <c r="W581" s="4">
        <f>W$4</f>
        <v>1853.395</v>
      </c>
      <c r="X581" s="4">
        <f>X$4</f>
        <v>1782.532</v>
      </c>
      <c r="Y581" s="4">
        <f>Y$4</f>
        <v>1880.279</v>
      </c>
      <c r="Z581" s="4">
        <f>Z$4</f>
        <v>2153.859</v>
      </c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</row>
    <row r="582" spans="1:37" ht="12.75">
      <c r="A582" s="1" t="s">
        <v>17</v>
      </c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34"/>
      <c r="U582" s="4"/>
      <c r="V582" s="4">
        <f>V$5</f>
        <v>1863.19</v>
      </c>
      <c r="W582" s="4">
        <f>W$5</f>
        <v>2011.153</v>
      </c>
      <c r="X582" s="4">
        <f>X$5</f>
        <v>2160.117</v>
      </c>
      <c r="Y582" s="4">
        <f>Y$5</f>
        <v>2293.006</v>
      </c>
      <c r="Z582" s="4">
        <f>Z$5</f>
        <v>2472.205</v>
      </c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</row>
    <row r="583" spans="1:37" ht="12.75">
      <c r="A583" s="1" t="s">
        <v>18</v>
      </c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34"/>
      <c r="U583" s="4"/>
      <c r="V583" s="4">
        <f>V$6</f>
        <v>649.326</v>
      </c>
      <c r="W583" s="4">
        <f>W$6</f>
        <v>734.319</v>
      </c>
      <c r="X583" s="4">
        <f>X$6</f>
        <v>825.412</v>
      </c>
      <c r="Y583" s="4">
        <f>Y$6</f>
        <v>895.461</v>
      </c>
      <c r="Z583" s="4">
        <f>Z$6</f>
        <v>968.451</v>
      </c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</row>
    <row r="584" spans="1:37" ht="12.75">
      <c r="A584" s="1" t="s">
        <v>19</v>
      </c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34"/>
      <c r="U584" s="4"/>
      <c r="V584" s="4">
        <f>V$7</f>
        <v>206.167</v>
      </c>
      <c r="W584" s="4">
        <f>W$7</f>
        <v>170.949</v>
      </c>
      <c r="X584" s="4">
        <f>X$7</f>
        <v>153.073</v>
      </c>
      <c r="Y584" s="4">
        <f>Y$7</f>
        <v>160.2</v>
      </c>
      <c r="Z584" s="4">
        <f>Z$7</f>
        <v>184</v>
      </c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</row>
    <row r="585" spans="1:37" ht="12.75">
      <c r="A585" s="1" t="s">
        <v>108</v>
      </c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34"/>
      <c r="U585" s="4"/>
      <c r="V585" s="4">
        <f>V$8</f>
        <v>1007.54</v>
      </c>
      <c r="W585" s="4">
        <f>W$8</f>
        <v>1105.695</v>
      </c>
      <c r="X585" s="4">
        <f>X$8</f>
        <v>1181.432</v>
      </c>
      <c r="Y585" s="4">
        <f>Y$8</f>
        <v>1237.3059999999998</v>
      </c>
      <c r="Z585" s="4">
        <f>Z$8</f>
        <v>1319.705</v>
      </c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</row>
    <row r="586" spans="1:37" ht="12.75">
      <c r="A586" s="18" t="s">
        <v>20</v>
      </c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34"/>
      <c r="U586" s="4"/>
      <c r="V586" s="4">
        <f>V$9</f>
        <v>128.161</v>
      </c>
      <c r="W586" s="4">
        <f>W$9</f>
        <v>-157.799</v>
      </c>
      <c r="X586" s="4">
        <f>X$9</f>
        <v>-377.575</v>
      </c>
      <c r="Y586" s="4">
        <f>Y$9</f>
        <v>-412.144</v>
      </c>
      <c r="Z586" s="4">
        <f>Z$9</f>
        <v>-318.67</v>
      </c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</row>
    <row r="587" spans="1:37" ht="12.75">
      <c r="A587" s="24" t="s">
        <v>127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34"/>
      <c r="U587" s="4"/>
      <c r="V587" s="4">
        <f>V11</f>
        <v>983.886</v>
      </c>
      <c r="W587" s="4">
        <f>W11</f>
        <v>747.7</v>
      </c>
      <c r="X587" s="4">
        <f>X11</f>
        <v>601.0999999999999</v>
      </c>
      <c r="Y587" s="4">
        <f>Y11</f>
        <v>642.9730000000002</v>
      </c>
      <c r="Z587" s="4">
        <f>Z11</f>
        <v>834.154</v>
      </c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</row>
    <row r="588" spans="1:37" ht="12.75">
      <c r="A588" s="18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34"/>
      <c r="U588" s="4"/>
      <c r="V588" s="4"/>
      <c r="W588" s="4"/>
      <c r="X588" s="4"/>
      <c r="Y588" s="4"/>
      <c r="Z588" s="4"/>
      <c r="AG588" s="89"/>
      <c r="AH588" s="89"/>
      <c r="AI588" s="89"/>
      <c r="AJ588" s="89"/>
      <c r="AK588" s="89"/>
    </row>
    <row r="589" spans="1:37" ht="12.75">
      <c r="A589" s="24" t="s">
        <v>103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34"/>
      <c r="U589" s="4"/>
      <c r="V589" s="4">
        <f>V581-V577</f>
        <v>-74.76724236823611</v>
      </c>
      <c r="W589" s="4">
        <f>W581-W577</f>
        <v>-308.046155845112</v>
      </c>
      <c r="X589" s="4">
        <f>X581-X577</f>
        <v>-380.8828781947893</v>
      </c>
      <c r="Y589" s="4">
        <f>Y581-Y577</f>
        <v>-307.66157449579214</v>
      </c>
      <c r="Z589" s="4">
        <f>Z581-Z577</f>
        <v>-204.69991927292176</v>
      </c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</row>
    <row r="590" spans="1:37" ht="12.75">
      <c r="A590" s="25" t="s">
        <v>115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34"/>
      <c r="U590" s="4"/>
      <c r="V590" s="4">
        <f>V585-V578</f>
        <v>-5.8390000000000555</v>
      </c>
      <c r="W590" s="4">
        <f>W585-W578</f>
        <v>23.50299999999993</v>
      </c>
      <c r="X590" s="4">
        <f>X585-X578</f>
        <v>28.507000000000062</v>
      </c>
      <c r="Y590" s="4">
        <f>Y585-Y578</f>
        <v>6.7009999999997945</v>
      </c>
      <c r="Z590" s="4">
        <f>Z585-Z578</f>
        <v>8.61999999999989</v>
      </c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</row>
    <row r="591" spans="1:37" ht="12.75">
      <c r="A591" s="25" t="s">
        <v>128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34"/>
      <c r="U591" s="4"/>
      <c r="V591" s="4">
        <f>V589-V590</f>
        <v>-68.92824236823606</v>
      </c>
      <c r="W591" s="4">
        <f>W589-W590</f>
        <v>-331.54915584511195</v>
      </c>
      <c r="X591" s="4">
        <f>X589-X590</f>
        <v>-409.3898781947894</v>
      </c>
      <c r="Y591" s="4">
        <f>Y589-Y590</f>
        <v>-314.36257449579193</v>
      </c>
      <c r="Z591" s="4">
        <f>Z589-Z590</f>
        <v>-213.31991927292165</v>
      </c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</row>
    <row r="592" spans="1:37" ht="12.75">
      <c r="A592" s="2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34"/>
      <c r="U592" s="4"/>
      <c r="V592" s="4"/>
      <c r="W592" s="4"/>
      <c r="X592" s="4"/>
      <c r="Y592" s="4"/>
      <c r="Z592" s="4"/>
      <c r="AG592" s="89"/>
      <c r="AH592" s="89"/>
      <c r="AI592" s="89"/>
      <c r="AJ592" s="89"/>
      <c r="AK592" s="89"/>
    </row>
    <row r="593" spans="1:37" ht="12.75">
      <c r="A593" s="11" t="s">
        <v>76</v>
      </c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</row>
    <row r="594" spans="1:37" ht="12.75">
      <c r="A594" s="24" t="s">
        <v>105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36">
        <v>1983</v>
      </c>
      <c r="X594" s="36">
        <v>2070</v>
      </c>
      <c r="Y594" s="36">
        <v>2206</v>
      </c>
      <c r="Z594" s="36">
        <v>2342</v>
      </c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</row>
    <row r="595" spans="1:37" ht="12.75">
      <c r="A595" s="25" t="s">
        <v>104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36">
        <v>2003</v>
      </c>
      <c r="X595" s="36">
        <v>2085</v>
      </c>
      <c r="Y595" s="36">
        <v>2152</v>
      </c>
      <c r="Z595" s="36">
        <v>2238</v>
      </c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</row>
    <row r="596" spans="1:37" ht="12.75">
      <c r="A596" s="1" t="s">
        <v>10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36">
        <v>733</v>
      </c>
      <c r="X596" s="36">
        <v>764</v>
      </c>
      <c r="Y596" s="36">
        <v>784</v>
      </c>
      <c r="Z596" s="36">
        <v>808</v>
      </c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</row>
    <row r="597" spans="1:37" ht="12.75">
      <c r="A597" s="1" t="s">
        <v>11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36">
        <v>170</v>
      </c>
      <c r="X597" s="36">
        <v>174</v>
      </c>
      <c r="Y597" s="36">
        <v>188</v>
      </c>
      <c r="Z597" s="36">
        <v>188</v>
      </c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</row>
    <row r="598" spans="1:37" ht="12.75">
      <c r="A598" s="1" t="s">
        <v>12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35"/>
      <c r="W598" s="4">
        <f>W595-W596-W597</f>
        <v>1100</v>
      </c>
      <c r="X598" s="4">
        <f>X595-X596-X597</f>
        <v>1147</v>
      </c>
      <c r="Y598" s="4">
        <f>Y595-Y596-Y597</f>
        <v>1180</v>
      </c>
      <c r="Z598" s="4">
        <f>Z595-Z596-Z597</f>
        <v>1242</v>
      </c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</row>
    <row r="599" spans="1:37" ht="12.75">
      <c r="A599" s="1" t="s">
        <v>13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35"/>
      <c r="W599" s="4">
        <f>W594-W595</f>
        <v>-20</v>
      </c>
      <c r="X599" s="4">
        <v>-14</v>
      </c>
      <c r="Y599" s="4">
        <f>Y594-Y595</f>
        <v>54</v>
      </c>
      <c r="Z599" s="4">
        <v>103</v>
      </c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</row>
    <row r="600" spans="1:37" ht="12.75">
      <c r="A600" s="25" t="s">
        <v>125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35"/>
      <c r="W600" s="4">
        <f>W594-W598</f>
        <v>883</v>
      </c>
      <c r="X600" s="4">
        <f>X594-X598</f>
        <v>923</v>
      </c>
      <c r="Y600" s="4">
        <f>Y594-Y598</f>
        <v>1026</v>
      </c>
      <c r="Z600" s="4">
        <f>Z594-Z598</f>
        <v>1100</v>
      </c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</row>
    <row r="601" spans="1:37" ht="12.75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35"/>
      <c r="W601" s="4"/>
      <c r="X601" s="4"/>
      <c r="Y601" s="4"/>
      <c r="Z601" s="4"/>
      <c r="AH601" s="89"/>
      <c r="AI601" s="89"/>
      <c r="AJ601" s="89"/>
      <c r="AK601" s="89"/>
    </row>
    <row r="602" spans="1:37" ht="12.75">
      <c r="A602" s="24" t="s">
        <v>131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35"/>
      <c r="W602" s="4">
        <f>'Revenue Legislation'!W58</f>
        <v>-42.9409746024468</v>
      </c>
      <c r="X602" s="4">
        <f>'Revenue Legislation'!X58</f>
        <v>-93.33954642418367</v>
      </c>
      <c r="Y602" s="4">
        <f>'Revenue Legislation'!Y58</f>
        <v>-161.8858505592924</v>
      </c>
      <c r="Z602" s="4">
        <f>'Revenue Legislation'!Z58</f>
        <v>-108.45151778962547</v>
      </c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</row>
    <row r="603" spans="1:37" ht="12.75">
      <c r="A603" s="25" t="s">
        <v>129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35"/>
      <c r="W603" s="4">
        <f>'Mandatory Outlay Legislation'!W56</f>
        <v>9.745</v>
      </c>
      <c r="X603" s="4">
        <f>'Mandatory Outlay Legislation'!X56</f>
        <v>31.525</v>
      </c>
      <c r="Y603" s="4">
        <f>'Mandatory Outlay Legislation'!Y56</f>
        <v>36.899</v>
      </c>
      <c r="Z603" s="4">
        <f>'Mandatory Outlay Legislation'!Z56</f>
        <v>32.273</v>
      </c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</row>
    <row r="604" spans="1:37" ht="12.75">
      <c r="A604" s="25" t="s">
        <v>130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35"/>
      <c r="W604" s="4">
        <f>W602-W603</f>
        <v>-52.6859746024468</v>
      </c>
      <c r="X604" s="4">
        <f>X602-X603</f>
        <v>-124.86454642418366</v>
      </c>
      <c r="Y604" s="4">
        <f>Y602-Y603</f>
        <v>-198.7848505592924</v>
      </c>
      <c r="Z604" s="4">
        <f>Z602-Z603</f>
        <v>-140.72451778962548</v>
      </c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</row>
    <row r="605" spans="1:37" ht="12.75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35"/>
      <c r="W605" s="4"/>
      <c r="X605" s="4"/>
      <c r="Y605" s="4"/>
      <c r="Z605" s="4"/>
      <c r="AH605" s="89"/>
      <c r="AI605" s="89"/>
      <c r="AJ605" s="89"/>
      <c r="AK605" s="89"/>
    </row>
    <row r="606" spans="1:37" ht="12.75">
      <c r="A606" s="18" t="s">
        <v>14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35"/>
      <c r="W606" s="4">
        <f>W594+W602</f>
        <v>1940.0590253975531</v>
      </c>
      <c r="X606" s="4">
        <f>X594+X602</f>
        <v>1976.6604535758163</v>
      </c>
      <c r="Y606" s="4">
        <f>Y594+Y602</f>
        <v>2044.1141494407075</v>
      </c>
      <c r="Z606" s="4">
        <f>Z594+Z602</f>
        <v>2233.5484822103745</v>
      </c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</row>
    <row r="607" spans="1:37" ht="12.75">
      <c r="A607" s="1" t="s">
        <v>15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35"/>
      <c r="W607" s="4">
        <f>W598+W603</f>
        <v>1109.745</v>
      </c>
      <c r="X607" s="4">
        <f>X598+X603</f>
        <v>1178.525</v>
      </c>
      <c r="Y607" s="4">
        <f>Y598+Y603</f>
        <v>1216.899</v>
      </c>
      <c r="Z607" s="4">
        <f>Z598+Z603</f>
        <v>1274.273</v>
      </c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</row>
    <row r="608" spans="1:37" ht="12.75">
      <c r="A608" s="25" t="s">
        <v>126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35"/>
      <c r="W608" s="4">
        <f>W606-W607</f>
        <v>830.3140253975532</v>
      </c>
      <c r="X608" s="4">
        <f>X606-X607</f>
        <v>798.1354535758162</v>
      </c>
      <c r="Y608" s="4">
        <f>Y606-Y607</f>
        <v>827.2151494407076</v>
      </c>
      <c r="Z608" s="4">
        <f>Z606-Z607</f>
        <v>959.2754822103745</v>
      </c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</row>
    <row r="609" spans="1:37" ht="12.75">
      <c r="A609" s="2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35"/>
      <c r="W609" s="4"/>
      <c r="X609" s="4"/>
      <c r="Y609" s="4"/>
      <c r="Z609" s="4"/>
      <c r="AH609" s="89"/>
      <c r="AI609" s="89"/>
      <c r="AJ609" s="89"/>
      <c r="AK609" s="89"/>
    </row>
    <row r="610" spans="1:37" ht="12.75">
      <c r="A610" s="18" t="s">
        <v>16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35"/>
      <c r="W610" s="4">
        <f>W$4</f>
        <v>1853.395</v>
      </c>
      <c r="X610" s="4">
        <f>X$4</f>
        <v>1782.532</v>
      </c>
      <c r="Y610" s="4">
        <f>Y$4</f>
        <v>1880.279</v>
      </c>
      <c r="Z610" s="4">
        <f>Z$4</f>
        <v>2153.859</v>
      </c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</row>
    <row r="611" spans="1:37" ht="12.75">
      <c r="A611" s="1" t="s">
        <v>17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35"/>
      <c r="W611" s="4">
        <f>W$5</f>
        <v>2011.153</v>
      </c>
      <c r="X611" s="4">
        <f>X$5</f>
        <v>2160.117</v>
      </c>
      <c r="Y611" s="4">
        <f>Y$5</f>
        <v>2293.006</v>
      </c>
      <c r="Z611" s="4">
        <f>Z$5</f>
        <v>2472.205</v>
      </c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</row>
    <row r="612" spans="1:37" ht="12.75">
      <c r="A612" s="1" t="s">
        <v>18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35"/>
      <c r="W612" s="4">
        <f>W$6</f>
        <v>734.319</v>
      </c>
      <c r="X612" s="4">
        <f>X$6</f>
        <v>825.412</v>
      </c>
      <c r="Y612" s="4">
        <f>Y$6</f>
        <v>895.461</v>
      </c>
      <c r="Z612" s="4">
        <f>Z$6</f>
        <v>968.451</v>
      </c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</row>
    <row r="613" spans="1:37" ht="12.75">
      <c r="A613" s="1" t="s">
        <v>19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35"/>
      <c r="W613" s="4">
        <f>W$7</f>
        <v>170.949</v>
      </c>
      <c r="X613" s="4">
        <f>X$7</f>
        <v>153.073</v>
      </c>
      <c r="Y613" s="4">
        <f>Y$7</f>
        <v>160.2</v>
      </c>
      <c r="Z613" s="4">
        <f>Z$7</f>
        <v>184</v>
      </c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</row>
    <row r="614" spans="1:37" ht="12.75">
      <c r="A614" s="1" t="s">
        <v>108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35"/>
      <c r="W614" s="4">
        <f>W$8</f>
        <v>1105.695</v>
      </c>
      <c r="X614" s="4">
        <f>X$8</f>
        <v>1181.432</v>
      </c>
      <c r="Y614" s="4">
        <f>Y$8</f>
        <v>1237.3059999999998</v>
      </c>
      <c r="Z614" s="4">
        <f>Z$8</f>
        <v>1319.705</v>
      </c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</row>
    <row r="615" spans="1:37" ht="12.75">
      <c r="A615" s="18" t="s">
        <v>20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35"/>
      <c r="W615" s="4">
        <f>W$9</f>
        <v>-157.799</v>
      </c>
      <c r="X615" s="4">
        <f>X$9</f>
        <v>-377.575</v>
      </c>
      <c r="Y615" s="4">
        <f>Y$9</f>
        <v>-412.144</v>
      </c>
      <c r="Z615" s="4">
        <f>Z$9</f>
        <v>-318.67</v>
      </c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</row>
    <row r="616" spans="1:37" ht="12.75">
      <c r="A616" s="24" t="s">
        <v>127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35"/>
      <c r="W616" s="4">
        <f>W11</f>
        <v>747.7</v>
      </c>
      <c r="X616" s="4">
        <f>X11</f>
        <v>601.0999999999999</v>
      </c>
      <c r="Y616" s="4">
        <f>Y11</f>
        <v>642.9730000000002</v>
      </c>
      <c r="Z616" s="4">
        <f>Z11</f>
        <v>834.154</v>
      </c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</row>
    <row r="617" spans="1:37" ht="12.75">
      <c r="A617" s="18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35"/>
      <c r="W617" s="4"/>
      <c r="X617" s="4"/>
      <c r="Y617" s="4"/>
      <c r="Z617" s="4"/>
      <c r="AH617" s="89"/>
      <c r="AI617" s="89"/>
      <c r="AJ617" s="89"/>
      <c r="AK617" s="89"/>
    </row>
    <row r="618" spans="1:37" ht="12.75">
      <c r="A618" s="24" t="s">
        <v>103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35"/>
      <c r="W618" s="4">
        <f>W610-W606</f>
        <v>-86.66402539755313</v>
      </c>
      <c r="X618" s="4">
        <f>X610-X606</f>
        <v>-194.12845357581637</v>
      </c>
      <c r="Y618" s="4">
        <f>Y610-Y606</f>
        <v>-163.83514944070748</v>
      </c>
      <c r="Z618" s="4">
        <f>Z610-Z606</f>
        <v>-79.68948221037454</v>
      </c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</row>
    <row r="619" spans="1:37" ht="12.75">
      <c r="A619" s="25" t="s">
        <v>115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35"/>
      <c r="W619" s="4">
        <f>W614-W607</f>
        <v>-4.0499999999999545</v>
      </c>
      <c r="X619" s="4">
        <f>X614-X607</f>
        <v>2.9069999999999254</v>
      </c>
      <c r="Y619" s="4">
        <f>Y614-Y607</f>
        <v>20.406999999999925</v>
      </c>
      <c r="Z619" s="4">
        <f>Z614-Z607</f>
        <v>45.432000000000016</v>
      </c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</row>
    <row r="620" spans="1:37" ht="12.75">
      <c r="A620" s="25" t="s">
        <v>128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35"/>
      <c r="W620" s="4">
        <f>W618-W619</f>
        <v>-82.61402539755318</v>
      </c>
      <c r="X620" s="4">
        <f>X618-X619</f>
        <v>-197.0354535758163</v>
      </c>
      <c r="Y620" s="4">
        <f>Y618-Y619</f>
        <v>-184.2421494407074</v>
      </c>
      <c r="Z620" s="4">
        <f>Z618-Z619</f>
        <v>-125.12148221037455</v>
      </c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</row>
    <row r="621" spans="1:37" ht="12.75">
      <c r="A621" s="2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35"/>
      <c r="W621" s="4"/>
      <c r="X621" s="4"/>
      <c r="Y621" s="4"/>
      <c r="Z621" s="4"/>
      <c r="AH621" s="89"/>
      <c r="AI621" s="89"/>
      <c r="AJ621" s="89"/>
      <c r="AK621" s="89"/>
    </row>
    <row r="622" spans="1:37" ht="12.75">
      <c r="A622" s="11" t="s">
        <v>77</v>
      </c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</row>
    <row r="623" spans="1:37" ht="12.75">
      <c r="A623" s="24" t="s">
        <v>106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21"/>
      <c r="W623" s="37"/>
      <c r="X623" s="21">
        <v>1922</v>
      </c>
      <c r="Y623" s="21">
        <v>2054</v>
      </c>
      <c r="Z623" s="21">
        <v>2225</v>
      </c>
      <c r="AA623" s="93"/>
      <c r="AB623" s="93"/>
      <c r="AC623" s="93"/>
      <c r="AD623" s="93"/>
      <c r="AE623" s="89"/>
      <c r="AF623" s="89"/>
      <c r="AG623" s="89"/>
      <c r="AH623" s="89"/>
      <c r="AI623" s="89"/>
      <c r="AJ623" s="89"/>
      <c r="AK623" s="89"/>
    </row>
    <row r="624" spans="1:37" ht="12.75">
      <c r="A624" s="25" t="s">
        <v>107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21"/>
      <c r="W624" s="37"/>
      <c r="X624" s="21">
        <v>2121</v>
      </c>
      <c r="Y624" s="21">
        <v>2199</v>
      </c>
      <c r="Z624" s="21">
        <v>2298</v>
      </c>
      <c r="AA624" s="93"/>
      <c r="AB624" s="93"/>
      <c r="AC624" s="93"/>
      <c r="AD624" s="93"/>
      <c r="AE624" s="89"/>
      <c r="AF624" s="89"/>
      <c r="AG624" s="89"/>
      <c r="AH624" s="89"/>
      <c r="AI624" s="89"/>
      <c r="AJ624" s="89"/>
      <c r="AK624" s="89"/>
    </row>
    <row r="625" spans="1:37" ht="12.75">
      <c r="A625" s="1" t="s">
        <v>10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21"/>
      <c r="W625" s="37"/>
      <c r="X625" s="21">
        <v>792</v>
      </c>
      <c r="Y625" s="21">
        <v>817</v>
      </c>
      <c r="Z625" s="21">
        <v>834</v>
      </c>
      <c r="AA625" s="93"/>
      <c r="AB625" s="93"/>
      <c r="AC625" s="93"/>
      <c r="AD625" s="93"/>
      <c r="AE625" s="89"/>
      <c r="AF625" s="89"/>
      <c r="AG625" s="89"/>
      <c r="AH625" s="89"/>
      <c r="AI625" s="89"/>
      <c r="AJ625" s="89"/>
      <c r="AK625" s="89"/>
    </row>
    <row r="626" spans="1:37" ht="12.75">
      <c r="A626" s="1" t="s">
        <v>11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21"/>
      <c r="W626" s="37"/>
      <c r="X626" s="21">
        <v>157</v>
      </c>
      <c r="Y626" s="21">
        <v>165</v>
      </c>
      <c r="Z626" s="21">
        <v>194</v>
      </c>
      <c r="AA626" s="93"/>
      <c r="AB626" s="93"/>
      <c r="AC626" s="93"/>
      <c r="AD626" s="93"/>
      <c r="AE626" s="89"/>
      <c r="AF626" s="89"/>
      <c r="AG626" s="89"/>
      <c r="AH626" s="89"/>
      <c r="AI626" s="89"/>
      <c r="AJ626" s="89"/>
      <c r="AK626" s="89"/>
    </row>
    <row r="627" spans="1:37" ht="12.75">
      <c r="A627" s="1" t="s">
        <v>12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37"/>
      <c r="X627" s="4">
        <f>X624-X625-X626</f>
        <v>1172</v>
      </c>
      <c r="Y627" s="21">
        <v>1218</v>
      </c>
      <c r="Z627" s="4">
        <f>Z624-Z625-Z626</f>
        <v>1270</v>
      </c>
      <c r="AA627" s="93"/>
      <c r="AB627" s="89"/>
      <c r="AC627" s="89"/>
      <c r="AD627" s="89"/>
      <c r="AE627" s="89"/>
      <c r="AF627" s="93"/>
      <c r="AG627" s="89"/>
      <c r="AH627" s="89"/>
      <c r="AI627" s="89"/>
      <c r="AJ627" s="89"/>
      <c r="AK627" s="89"/>
    </row>
    <row r="628" spans="1:37" ht="12.75">
      <c r="A628" s="1" t="s">
        <v>13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37"/>
      <c r="X628" s="4">
        <f>X623-X624</f>
        <v>-199</v>
      </c>
      <c r="Y628" s="4">
        <f>Y623-Y624</f>
        <v>-145</v>
      </c>
      <c r="Z628" s="4">
        <f>Z623-Z624</f>
        <v>-73</v>
      </c>
      <c r="AA628" s="89"/>
      <c r="AB628" s="89"/>
      <c r="AC628" s="89"/>
      <c r="AD628" s="89"/>
      <c r="AE628" s="89"/>
      <c r="AF628" s="89"/>
      <c r="AG628" s="89"/>
      <c r="AH628" s="93"/>
      <c r="AI628" s="89"/>
      <c r="AJ628" s="89"/>
      <c r="AK628" s="89"/>
    </row>
    <row r="629" spans="1:37" ht="12.75">
      <c r="A629" s="25" t="s">
        <v>125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37"/>
      <c r="X629" s="4">
        <f>X623-X627</f>
        <v>750</v>
      </c>
      <c r="Y629" s="4">
        <f>Y623-Y627</f>
        <v>836</v>
      </c>
      <c r="Z629" s="4">
        <f>Z623-Z627</f>
        <v>955</v>
      </c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</row>
    <row r="630" spans="1:37" ht="12.75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37"/>
      <c r="X630" s="4"/>
      <c r="Y630" s="4"/>
      <c r="Z630" s="4"/>
      <c r="AI630" s="89"/>
      <c r="AJ630" s="89"/>
      <c r="AK630" s="89"/>
    </row>
    <row r="631" spans="1:37" ht="12.75">
      <c r="A631" s="24" t="s">
        <v>131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37"/>
      <c r="X631" s="4">
        <f>'Revenue Legislation'!X59</f>
        <v>-53.27679196125307</v>
      </c>
      <c r="Y631" s="4">
        <f>'Revenue Legislation'!Y59</f>
        <v>-132.17599461163627</v>
      </c>
      <c r="Z631" s="4">
        <f>'Revenue Legislation'!Z59</f>
        <v>-104.22216303433734</v>
      </c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</row>
    <row r="632" spans="1:37" ht="12.75">
      <c r="A632" s="25" t="s">
        <v>129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37"/>
      <c r="X632" s="4">
        <f>'Mandatory Outlay Legislation'!X57</f>
        <v>16.352</v>
      </c>
      <c r="Y632" s="4">
        <f>'Mandatory Outlay Legislation'!Y57</f>
        <v>25.271000000000004</v>
      </c>
      <c r="Z632" s="4">
        <f>'Mandatory Outlay Legislation'!Z57</f>
        <v>25.508</v>
      </c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</row>
    <row r="633" spans="1:37" ht="12.75">
      <c r="A633" s="25" t="s">
        <v>130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37"/>
      <c r="X633" s="4">
        <f>X631-X632</f>
        <v>-69.62879196125307</v>
      </c>
      <c r="Y633" s="4">
        <f>Y631-Y632</f>
        <v>-157.44699461163628</v>
      </c>
      <c r="Z633" s="4">
        <f>Z631-Z632</f>
        <v>-129.73016303433735</v>
      </c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</row>
    <row r="634" spans="1:37" ht="12.75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37"/>
      <c r="X634" s="4"/>
      <c r="Y634" s="4"/>
      <c r="Z634" s="4"/>
      <c r="AI634" s="89"/>
      <c r="AJ634" s="89"/>
      <c r="AK634" s="89"/>
    </row>
    <row r="635" spans="1:37" ht="12.75">
      <c r="A635" s="18" t="s">
        <v>14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37"/>
      <c r="X635" s="4">
        <f>X623+X631</f>
        <v>1868.7232080387469</v>
      </c>
      <c r="Y635" s="4">
        <f>Y623+Y631</f>
        <v>1921.8240053883637</v>
      </c>
      <c r="Z635" s="4">
        <f>Z623+Z631</f>
        <v>2120.7778369656626</v>
      </c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</row>
    <row r="636" spans="1:37" ht="12.75">
      <c r="A636" s="1" t="s">
        <v>15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37"/>
      <c r="X636" s="4">
        <f>X627+X632</f>
        <v>1188.352</v>
      </c>
      <c r="Y636" s="4">
        <f>Y627+Y632</f>
        <v>1243.271</v>
      </c>
      <c r="Z636" s="4">
        <f>Z627+Z632</f>
        <v>1295.508</v>
      </c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</row>
    <row r="637" spans="1:37" ht="12.75">
      <c r="A637" s="25" t="s">
        <v>126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37"/>
      <c r="X637" s="4">
        <f>X635-X636</f>
        <v>680.3712080387468</v>
      </c>
      <c r="Y637" s="4">
        <f>Y635-Y636</f>
        <v>678.5530053883638</v>
      </c>
      <c r="Z637" s="4">
        <f>Z635-Z636</f>
        <v>825.2698369656625</v>
      </c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</row>
    <row r="638" spans="1:37" ht="12.75">
      <c r="A638" s="2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37"/>
      <c r="X638" s="4"/>
      <c r="Y638" s="4"/>
      <c r="Z638" s="4"/>
      <c r="AI638" s="89"/>
      <c r="AJ638" s="89"/>
      <c r="AK638" s="89"/>
    </row>
    <row r="639" spans="1:37" ht="12.75">
      <c r="A639" s="18" t="s">
        <v>16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37"/>
      <c r="X639" s="4">
        <f>X$4</f>
        <v>1782.532</v>
      </c>
      <c r="Y639" s="4">
        <f>Y$4</f>
        <v>1880.279</v>
      </c>
      <c r="Z639" s="4">
        <f>Z$4</f>
        <v>2153.859</v>
      </c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</row>
    <row r="640" spans="1:37" ht="12.75">
      <c r="A640" s="1" t="s">
        <v>17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37"/>
      <c r="X640" s="4">
        <f>X$5</f>
        <v>2160.117</v>
      </c>
      <c r="Y640" s="4">
        <f>Y$5</f>
        <v>2293.006</v>
      </c>
      <c r="Z640" s="4">
        <f>Z$5</f>
        <v>2472.205</v>
      </c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</row>
    <row r="641" spans="1:37" ht="12.75">
      <c r="A641" s="1" t="s">
        <v>18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37"/>
      <c r="X641" s="4">
        <f>X$6</f>
        <v>825.412</v>
      </c>
      <c r="Y641" s="4">
        <f>Y$6</f>
        <v>895.461</v>
      </c>
      <c r="Z641" s="4">
        <f>Z$6</f>
        <v>968.451</v>
      </c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</row>
    <row r="642" spans="1:37" ht="12.75">
      <c r="A642" s="1" t="s">
        <v>19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37"/>
      <c r="X642" s="4">
        <f>X$7</f>
        <v>153.073</v>
      </c>
      <c r="Y642" s="4">
        <f>Y$7</f>
        <v>160.2</v>
      </c>
      <c r="Z642" s="4">
        <f>Z$7</f>
        <v>184</v>
      </c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</row>
    <row r="643" spans="1:37" ht="12.75">
      <c r="A643" s="1" t="s">
        <v>108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37"/>
      <c r="X643" s="4">
        <f>X$8</f>
        <v>1181.432</v>
      </c>
      <c r="Y643" s="4">
        <f>Y$8</f>
        <v>1237.3059999999998</v>
      </c>
      <c r="Z643" s="4">
        <f>Z$8</f>
        <v>1319.705</v>
      </c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</row>
    <row r="644" spans="1:37" ht="12.75">
      <c r="A644" s="18" t="s">
        <v>20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37"/>
      <c r="X644" s="4">
        <f>X$9</f>
        <v>-377.575</v>
      </c>
      <c r="Y644" s="4">
        <f>Y$9</f>
        <v>-412.144</v>
      </c>
      <c r="Z644" s="4">
        <f>Z$9</f>
        <v>-318.67</v>
      </c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</row>
    <row r="645" spans="1:37" ht="12.75">
      <c r="A645" s="24" t="s">
        <v>127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37"/>
      <c r="X645" s="4">
        <f>X11</f>
        <v>601.0999999999999</v>
      </c>
      <c r="Y645" s="4">
        <f>Y11</f>
        <v>642.9730000000002</v>
      </c>
      <c r="Z645" s="4">
        <f>Z11</f>
        <v>834.154</v>
      </c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</row>
    <row r="646" spans="1:37" ht="12.75">
      <c r="A646" s="18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37"/>
      <c r="X646" s="4"/>
      <c r="Y646" s="4"/>
      <c r="Z646" s="4"/>
      <c r="AI646" s="89"/>
      <c r="AJ646" s="89"/>
      <c r="AK646" s="89"/>
    </row>
    <row r="647" spans="1:37" ht="12.75">
      <c r="A647" s="24" t="s">
        <v>103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37"/>
      <c r="X647" s="4">
        <f>X639-X635</f>
        <v>-86.19120803874694</v>
      </c>
      <c r="Y647" s="4">
        <f>Y639-Y635</f>
        <v>-41.545005388363734</v>
      </c>
      <c r="Z647" s="4">
        <f>Z639-Z635</f>
        <v>33.08116303433735</v>
      </c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</row>
    <row r="648" spans="1:37" ht="12.75">
      <c r="A648" s="25" t="s">
        <v>115</v>
      </c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37"/>
      <c r="X648" s="4">
        <f>X643-X636</f>
        <v>-6.920000000000073</v>
      </c>
      <c r="Y648" s="4">
        <f>Y643-Y636</f>
        <v>-5.9650000000001455</v>
      </c>
      <c r="Z648" s="4">
        <f>Z643-Z636</f>
        <v>24.19699999999989</v>
      </c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</row>
    <row r="649" spans="1:37" ht="12.75">
      <c r="A649" s="25" t="s">
        <v>128</v>
      </c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37"/>
      <c r="X649" s="4">
        <f>X647-X648</f>
        <v>-79.27120803874686</v>
      </c>
      <c r="Y649" s="4">
        <f>Y647-Y648</f>
        <v>-35.58000538836359</v>
      </c>
      <c r="Z649" s="4">
        <f>Z647-Z648</f>
        <v>8.884163034337462</v>
      </c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</row>
    <row r="650" spans="1:37" ht="12.75">
      <c r="A650" s="2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37"/>
      <c r="X650" s="4"/>
      <c r="Y650" s="4"/>
      <c r="Z650" s="4"/>
      <c r="AI650" s="89"/>
      <c r="AJ650" s="89"/>
      <c r="AK650" s="89"/>
    </row>
    <row r="651" spans="1:37" ht="12.75">
      <c r="A651" s="31" t="s">
        <v>84</v>
      </c>
      <c r="B651" s="13"/>
      <c r="C651" s="13" t="s">
        <v>80</v>
      </c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4"/>
      <c r="Y651" s="14"/>
      <c r="Z651" s="14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</row>
    <row r="652" spans="1:37" ht="12.75">
      <c r="A652" s="24" t="s">
        <v>113</v>
      </c>
      <c r="Y652" s="21">
        <v>1817</v>
      </c>
      <c r="Z652" s="21">
        <v>2049</v>
      </c>
      <c r="AA652" s="93"/>
      <c r="AB652" s="93"/>
      <c r="AC652" s="93"/>
      <c r="AD652" s="93"/>
      <c r="AE652" s="93"/>
      <c r="AF652" s="93"/>
      <c r="AG652" s="93"/>
      <c r="AH652" s="93"/>
      <c r="AI652" s="94"/>
      <c r="AJ652" s="94"/>
      <c r="AK652" s="94"/>
    </row>
    <row r="653" spans="1:37" ht="12.75">
      <c r="A653" s="25" t="s">
        <v>114</v>
      </c>
      <c r="Y653" s="21">
        <v>2294</v>
      </c>
      <c r="Z653" s="21">
        <v>2411</v>
      </c>
      <c r="AA653" s="93"/>
      <c r="AB653" s="93"/>
      <c r="AC653" s="93"/>
      <c r="AD653" s="93"/>
      <c r="AE653" s="93"/>
      <c r="AF653" s="93"/>
      <c r="AG653" s="93"/>
      <c r="AH653" s="93"/>
      <c r="AI653" s="93"/>
      <c r="AJ653" s="89"/>
      <c r="AK653" s="89"/>
    </row>
    <row r="654" spans="1:37" ht="12.75">
      <c r="A654" s="1" t="s">
        <v>10</v>
      </c>
      <c r="Y654" s="21">
        <v>896</v>
      </c>
      <c r="Z654" s="21">
        <v>936</v>
      </c>
      <c r="AA654" s="93"/>
      <c r="AB654" s="93"/>
      <c r="AC654" s="93"/>
      <c r="AD654" s="93"/>
      <c r="AE654" s="93"/>
      <c r="AF654" s="93"/>
      <c r="AG654" s="93"/>
      <c r="AH654" s="93"/>
      <c r="AI654" s="93"/>
      <c r="AJ654" s="89"/>
      <c r="AK654" s="89"/>
    </row>
    <row r="655" spans="1:37" ht="12.75">
      <c r="A655" s="1" t="s">
        <v>11</v>
      </c>
      <c r="Y655" s="21">
        <v>156</v>
      </c>
      <c r="Z655" s="21">
        <v>180</v>
      </c>
      <c r="AA655" s="93"/>
      <c r="AB655" s="93"/>
      <c r="AC655" s="93"/>
      <c r="AD655" s="93"/>
      <c r="AE655" s="93"/>
      <c r="AF655" s="93"/>
      <c r="AG655" s="93"/>
      <c r="AH655" s="93"/>
      <c r="AI655" s="93"/>
      <c r="AJ655" s="89"/>
      <c r="AK655" s="89"/>
    </row>
    <row r="656" spans="1:37" ht="12.75">
      <c r="A656" s="1" t="s">
        <v>12</v>
      </c>
      <c r="Y656" s="4">
        <f>Y653-Y654-Y655</f>
        <v>1242</v>
      </c>
      <c r="Z656" s="4">
        <f>Z653-Z654-Z655</f>
        <v>1295</v>
      </c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</row>
    <row r="657" spans="1:37" ht="12.75">
      <c r="A657" s="1" t="s">
        <v>13</v>
      </c>
      <c r="Y657" s="4">
        <f>Y652-Y653</f>
        <v>-477</v>
      </c>
      <c r="Z657" s="4">
        <f>Z652-Z653</f>
        <v>-362</v>
      </c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</row>
    <row r="658" spans="1:37" ht="12.75">
      <c r="A658" s="25" t="s">
        <v>125</v>
      </c>
      <c r="Y658" s="4">
        <f>Y652-Y656</f>
        <v>575</v>
      </c>
      <c r="Z658" s="4">
        <f>Z652-Z656</f>
        <v>754</v>
      </c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</row>
    <row r="659" spans="1:37" ht="12.75">
      <c r="A659" s="1"/>
      <c r="Y659" s="4"/>
      <c r="Z659" s="4"/>
      <c r="AJ659" s="89"/>
      <c r="AK659" s="89"/>
    </row>
    <row r="660" spans="1:37" ht="12.75">
      <c r="A660" s="24" t="s">
        <v>131</v>
      </c>
      <c r="Y660" s="4">
        <f>'Revenue Legislation'!Y60</f>
        <v>3.36</v>
      </c>
      <c r="Z660" s="4">
        <f>'Revenue Legislation'!Z60</f>
        <v>-26.296999999999997</v>
      </c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</row>
    <row r="661" spans="1:37" ht="12.75">
      <c r="A661" s="25" t="s">
        <v>129</v>
      </c>
      <c r="Y661" s="4">
        <f>'Mandatory Outlay Legislation'!Y58</f>
        <v>0.065</v>
      </c>
      <c r="Z661" s="4">
        <f>'Mandatory Outlay Legislation'!Z58</f>
        <v>5.68</v>
      </c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</row>
    <row r="662" spans="1:37" ht="12.75">
      <c r="A662" s="25" t="s">
        <v>130</v>
      </c>
      <c r="Y662" s="4">
        <f>Y660-Y661</f>
        <v>3.295</v>
      </c>
      <c r="Z662" s="4">
        <f>Z660-Z661</f>
        <v>-31.976999999999997</v>
      </c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</row>
    <row r="663" spans="1:37" ht="12.75">
      <c r="A663" s="1"/>
      <c r="Y663" s="4"/>
      <c r="Z663" s="4"/>
      <c r="AJ663" s="89"/>
      <c r="AK663" s="89"/>
    </row>
    <row r="664" spans="1:37" ht="12.75">
      <c r="A664" s="18" t="s">
        <v>14</v>
      </c>
      <c r="Y664" s="4">
        <f>Y652+Y660</f>
        <v>1820.36</v>
      </c>
      <c r="Z664" s="4">
        <f>Z652+Z660</f>
        <v>2022.703</v>
      </c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</row>
    <row r="665" spans="1:37" ht="12.75">
      <c r="A665" s="1" t="s">
        <v>15</v>
      </c>
      <c r="Y665" s="4">
        <f>Y656+Y661</f>
        <v>1242.065</v>
      </c>
      <c r="Z665" s="4">
        <f>Z656+Z661</f>
        <v>1300.68</v>
      </c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</row>
    <row r="666" spans="1:37" ht="12.75">
      <c r="A666" s="25" t="s">
        <v>126</v>
      </c>
      <c r="Y666" s="4">
        <f>Y664-Y665</f>
        <v>578.2949999999998</v>
      </c>
      <c r="Z666" s="4">
        <f>Z664-Z665</f>
        <v>722.0229999999999</v>
      </c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</row>
    <row r="667" spans="1:37" ht="12.75">
      <c r="A667" s="25"/>
      <c r="Y667" s="4"/>
      <c r="Z667" s="4"/>
      <c r="AJ667" s="89"/>
      <c r="AK667" s="89"/>
    </row>
    <row r="668" spans="1:37" ht="12.75">
      <c r="A668" s="18" t="s">
        <v>16</v>
      </c>
      <c r="Y668" s="4">
        <f>Y$4</f>
        <v>1880.279</v>
      </c>
      <c r="Z668" s="4">
        <f>Z$4</f>
        <v>2153.859</v>
      </c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</row>
    <row r="669" spans="1:37" ht="12.75">
      <c r="A669" s="1" t="s">
        <v>17</v>
      </c>
      <c r="Y669" s="4">
        <f>Y$5</f>
        <v>2293.006</v>
      </c>
      <c r="Z669" s="4">
        <f>Z$5</f>
        <v>2472.205</v>
      </c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</row>
    <row r="670" spans="1:37" ht="12.75">
      <c r="A670" s="1" t="s">
        <v>18</v>
      </c>
      <c r="Y670" s="4">
        <f>Y$6</f>
        <v>895.461</v>
      </c>
      <c r="Z670" s="4">
        <f>Z$6</f>
        <v>968.451</v>
      </c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</row>
    <row r="671" spans="1:37" ht="12.75">
      <c r="A671" s="1" t="s">
        <v>19</v>
      </c>
      <c r="Y671" s="4">
        <f>Y$7</f>
        <v>160.2</v>
      </c>
      <c r="Z671" s="4">
        <f>Z$7</f>
        <v>184</v>
      </c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</row>
    <row r="672" spans="1:37" ht="12.75">
      <c r="A672" s="1" t="s">
        <v>108</v>
      </c>
      <c r="Y672" s="4">
        <f>Y$8</f>
        <v>1237.3059999999998</v>
      </c>
      <c r="Z672" s="4">
        <f>Z$8</f>
        <v>1319.705</v>
      </c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</row>
    <row r="673" spans="1:37" ht="12.75">
      <c r="A673" s="18" t="s">
        <v>20</v>
      </c>
      <c r="Y673" s="4">
        <f>Y$9</f>
        <v>-412.144</v>
      </c>
      <c r="Z673" s="4">
        <f>Z$9</f>
        <v>-318.67</v>
      </c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</row>
    <row r="674" spans="1:37" ht="12.75">
      <c r="A674" s="24" t="s">
        <v>127</v>
      </c>
      <c r="Y674" s="4">
        <f>Y11</f>
        <v>642.9730000000002</v>
      </c>
      <c r="Z674" s="4">
        <f>Z11</f>
        <v>834.154</v>
      </c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</row>
    <row r="675" spans="1:37" ht="12.75">
      <c r="A675" s="18"/>
      <c r="Y675" s="4"/>
      <c r="Z675" s="4"/>
      <c r="AJ675" s="89"/>
      <c r="AK675" s="89"/>
    </row>
    <row r="676" spans="1:37" ht="12.75">
      <c r="A676" s="24" t="s">
        <v>103</v>
      </c>
      <c r="Y676" s="4">
        <f>Y668-Y664</f>
        <v>59.919000000000096</v>
      </c>
      <c r="Z676" s="4">
        <f>Z668-Z664</f>
        <v>131.15599999999995</v>
      </c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</row>
    <row r="677" spans="1:37" ht="12.75">
      <c r="A677" s="25" t="s">
        <v>115</v>
      </c>
      <c r="Y677" s="4">
        <f>Y672-Y665</f>
        <v>-4.759000000000242</v>
      </c>
      <c r="Z677" s="4">
        <f>Z672-Z665</f>
        <v>19.024999999999864</v>
      </c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</row>
    <row r="678" spans="1:37" ht="12.75">
      <c r="A678" s="25" t="s">
        <v>128</v>
      </c>
      <c r="Y678" s="4">
        <f>Y676-Y677</f>
        <v>64.67800000000034</v>
      </c>
      <c r="Z678" s="4">
        <f>Z676-Z677</f>
        <v>112.13100000000009</v>
      </c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</row>
    <row r="679" spans="1:37" ht="12.75">
      <c r="A679" s="25"/>
      <c r="Y679" s="4"/>
      <c r="Z679" s="4"/>
      <c r="AJ679" s="89"/>
      <c r="AK679" s="89"/>
    </row>
    <row r="680" spans="1:37" ht="12.75">
      <c r="A680" s="31" t="s">
        <v>85</v>
      </c>
      <c r="B680" s="13"/>
      <c r="C680" s="13" t="s">
        <v>80</v>
      </c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4"/>
      <c r="Y680" s="14"/>
      <c r="Z680" s="14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</row>
    <row r="681" spans="1:37" ht="12.75">
      <c r="A681" s="24" t="s">
        <v>113</v>
      </c>
      <c r="X681" s="38"/>
      <c r="Z681" s="83">
        <v>2057.271397509348</v>
      </c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</row>
    <row r="682" spans="1:37" ht="12.75">
      <c r="A682" s="25" t="s">
        <v>114</v>
      </c>
      <c r="X682" s="38"/>
      <c r="Z682" s="83">
        <v>2425.185</v>
      </c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89"/>
    </row>
    <row r="683" spans="1:37" ht="12.75">
      <c r="A683" s="1" t="s">
        <v>10</v>
      </c>
      <c r="X683" s="38"/>
      <c r="Z683" s="43">
        <v>930.423</v>
      </c>
      <c r="AA683" s="96"/>
      <c r="AB683" s="96"/>
      <c r="AC683" s="96"/>
      <c r="AD683" s="96"/>
      <c r="AE683" s="96"/>
      <c r="AF683" s="96"/>
      <c r="AG683" s="96"/>
      <c r="AH683" s="96"/>
      <c r="AI683" s="96"/>
      <c r="AJ683" s="96"/>
      <c r="AK683" s="89"/>
    </row>
    <row r="684" spans="1:37" ht="12.75">
      <c r="A684" s="1" t="s">
        <v>11</v>
      </c>
      <c r="X684" s="38"/>
      <c r="Z684" s="43">
        <v>177.523</v>
      </c>
      <c r="AA684" s="96"/>
      <c r="AB684" s="96"/>
      <c r="AC684" s="96"/>
      <c r="AD684" s="96"/>
      <c r="AE684" s="96"/>
      <c r="AF684" s="96"/>
      <c r="AG684" s="96"/>
      <c r="AH684" s="96"/>
      <c r="AI684" s="96"/>
      <c r="AJ684" s="96"/>
      <c r="AK684" s="89"/>
    </row>
    <row r="685" spans="1:37" ht="12.75">
      <c r="A685" s="1" t="s">
        <v>12</v>
      </c>
      <c r="X685" s="38"/>
      <c r="Z685" s="43">
        <v>1317.2389999999998</v>
      </c>
      <c r="AA685" s="96"/>
      <c r="AB685" s="96"/>
      <c r="AC685" s="96"/>
      <c r="AD685" s="96"/>
      <c r="AE685" s="96"/>
      <c r="AF685" s="96"/>
      <c r="AG685" s="96"/>
      <c r="AH685" s="96"/>
      <c r="AI685" s="96"/>
      <c r="AJ685" s="96"/>
      <c r="AK685" s="89"/>
    </row>
    <row r="686" spans="1:37" ht="12.75">
      <c r="A686" s="1" t="s">
        <v>13</v>
      </c>
      <c r="X686" s="38"/>
      <c r="Z686" s="83">
        <v>-367.913602490652</v>
      </c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89"/>
    </row>
    <row r="687" spans="1:37" ht="12.75">
      <c r="A687" s="25" t="s">
        <v>125</v>
      </c>
      <c r="X687" s="38"/>
      <c r="Z687" s="83">
        <f>Z681-Z685</f>
        <v>740.0323975093481</v>
      </c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89"/>
    </row>
    <row r="688" spans="24:37" ht="12.75">
      <c r="X688" s="38"/>
      <c r="AK688" s="89"/>
    </row>
    <row r="689" spans="1:37" ht="12.75">
      <c r="A689" s="24" t="s">
        <v>131</v>
      </c>
      <c r="X689" s="38"/>
      <c r="Z689" s="4">
        <f>'Revenue Legislation'!Z61</f>
        <v>0.07</v>
      </c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</row>
    <row r="690" spans="1:37" ht="12.75">
      <c r="A690" s="25" t="s">
        <v>129</v>
      </c>
      <c r="X690" s="38"/>
      <c r="Z690" s="4">
        <f>'Mandatory Outlay Legislation'!Z59</f>
        <v>0.275</v>
      </c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</row>
    <row r="691" spans="1:37" ht="12.75">
      <c r="A691" s="25" t="s">
        <v>130</v>
      </c>
      <c r="X691" s="38"/>
      <c r="Z691" s="4">
        <f>Z689-Z690</f>
        <v>-0.20500000000000002</v>
      </c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</row>
    <row r="692" spans="1:37" ht="12.75">
      <c r="A692" s="1"/>
      <c r="X692" s="38"/>
      <c r="AK692" s="89"/>
    </row>
    <row r="693" spans="1:37" ht="12.75">
      <c r="A693" s="18" t="s">
        <v>14</v>
      </c>
      <c r="Z693" s="4">
        <f>Z681+Z689</f>
        <v>2057.341397509348</v>
      </c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</row>
    <row r="694" spans="1:37" ht="12.75">
      <c r="A694" s="1" t="s">
        <v>15</v>
      </c>
      <c r="Z694" s="4">
        <f>Z685+Z690</f>
        <v>1317.514</v>
      </c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</row>
    <row r="695" spans="1:37" ht="12.75">
      <c r="A695" s="25" t="s">
        <v>126</v>
      </c>
      <c r="Z695" s="4">
        <f>Z693-Z694</f>
        <v>739.8273975093482</v>
      </c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</row>
    <row r="696" spans="1:37" ht="12.75">
      <c r="A696" s="25"/>
      <c r="AK696" s="89"/>
    </row>
    <row r="697" spans="1:37" ht="12.75">
      <c r="A697" s="18" t="s">
        <v>16</v>
      </c>
      <c r="Z697" s="4">
        <f>Z$4</f>
        <v>2153.859</v>
      </c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</row>
    <row r="698" spans="1:37" ht="12.75">
      <c r="A698" s="1" t="s">
        <v>17</v>
      </c>
      <c r="Z698" s="4">
        <f>Z$5</f>
        <v>2472.205</v>
      </c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</row>
    <row r="699" spans="1:37" ht="12.75">
      <c r="A699" s="1" t="s">
        <v>18</v>
      </c>
      <c r="Z699" s="4">
        <f>Z$6</f>
        <v>968.451</v>
      </c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</row>
    <row r="700" spans="1:37" ht="12.75">
      <c r="A700" s="1" t="s">
        <v>19</v>
      </c>
      <c r="Z700" s="4">
        <f>Z$7</f>
        <v>184</v>
      </c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</row>
    <row r="701" spans="1:37" ht="12.75">
      <c r="A701" s="1" t="s">
        <v>108</v>
      </c>
      <c r="Z701" s="4">
        <f>Z$8</f>
        <v>1319.705</v>
      </c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</row>
    <row r="702" spans="1:37" ht="12.75">
      <c r="A702" s="18" t="s">
        <v>20</v>
      </c>
      <c r="Z702" s="4">
        <f>Z$9</f>
        <v>-318.67</v>
      </c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</row>
    <row r="703" spans="1:37" ht="12.75">
      <c r="A703" s="24" t="s">
        <v>127</v>
      </c>
      <c r="Z703" s="4">
        <f>Z11</f>
        <v>834.154</v>
      </c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</row>
    <row r="704" spans="1:37" ht="12.75">
      <c r="A704" s="18"/>
      <c r="AK704" s="89"/>
    </row>
    <row r="705" spans="1:37" ht="12.75">
      <c r="A705" s="24" t="s">
        <v>103</v>
      </c>
      <c r="Z705" s="4">
        <f>Z697-Z693</f>
        <v>96.51760249065183</v>
      </c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</row>
    <row r="706" spans="1:37" ht="12.75">
      <c r="A706" s="25" t="s">
        <v>115</v>
      </c>
      <c r="Z706" s="4">
        <f>Z701-Z694</f>
        <v>2.191000000000031</v>
      </c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</row>
    <row r="707" spans="1:37" ht="12.75">
      <c r="A707" s="25" t="s">
        <v>128</v>
      </c>
      <c r="Z707" s="4">
        <f>Z705-Z706</f>
        <v>94.3266024906518</v>
      </c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</row>
    <row r="708" spans="1:26" ht="12.75">
      <c r="A708" s="25"/>
      <c r="Z708" s="4"/>
    </row>
    <row r="709" spans="1:37" ht="12.75">
      <c r="A709" s="31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4"/>
      <c r="Y709" s="14"/>
      <c r="Z709" s="14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</row>
    <row r="710" spans="1:37" ht="12.75">
      <c r="A710" s="24"/>
      <c r="X710" s="38"/>
      <c r="Z710" s="83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</row>
    <row r="711" spans="1:37" ht="12.75">
      <c r="A711" s="25"/>
      <c r="X711" s="38"/>
      <c r="Z711" s="83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</row>
    <row r="712" spans="1:37" ht="12.75">
      <c r="A712" s="1"/>
      <c r="X712" s="38"/>
      <c r="Z712" s="43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</row>
    <row r="713" spans="1:37" ht="12.75">
      <c r="A713" s="1"/>
      <c r="X713" s="38"/>
      <c r="Z713" s="43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</row>
    <row r="714" spans="1:37" ht="12.75">
      <c r="A714" s="1"/>
      <c r="X714" s="38"/>
      <c r="Z714" s="43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</row>
    <row r="715" spans="1:37" ht="12.75">
      <c r="A715" s="1"/>
      <c r="X715" s="38"/>
      <c r="Z715" s="83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</row>
    <row r="716" spans="1:37" ht="12.75">
      <c r="A716" s="25"/>
      <c r="X716" s="38"/>
      <c r="Z716" s="83"/>
      <c r="AA716" s="89"/>
      <c r="AB716" s="89"/>
      <c r="AC716" s="89"/>
      <c r="AD716" s="89"/>
      <c r="AE716" s="89"/>
      <c r="AF716" s="89"/>
      <c r="AG716" s="89"/>
      <c r="AH716" s="89"/>
      <c r="AI716" s="89"/>
      <c r="AJ716" s="89"/>
      <c r="AK716" s="89"/>
    </row>
    <row r="717" ht="12.75">
      <c r="X717" s="38"/>
    </row>
    <row r="718" spans="1:37" ht="12.75">
      <c r="A718" s="24"/>
      <c r="X718" s="38"/>
      <c r="Z718" s="4"/>
      <c r="AA718" s="89"/>
      <c r="AB718" s="89"/>
      <c r="AC718" s="89"/>
      <c r="AD718" s="89"/>
      <c r="AE718" s="89"/>
      <c r="AF718" s="89"/>
      <c r="AG718" s="89"/>
      <c r="AH718" s="89"/>
      <c r="AI718" s="89"/>
      <c r="AJ718" s="89"/>
      <c r="AK718" s="89"/>
    </row>
    <row r="719" spans="1:37" ht="12.75">
      <c r="A719" s="25"/>
      <c r="X719" s="38"/>
      <c r="Z719" s="4"/>
      <c r="AA719" s="89"/>
      <c r="AB719" s="89"/>
      <c r="AC719" s="89"/>
      <c r="AD719" s="89"/>
      <c r="AE719" s="89"/>
      <c r="AF719" s="89"/>
      <c r="AG719" s="89"/>
      <c r="AH719" s="89"/>
      <c r="AI719" s="89"/>
      <c r="AJ719" s="89"/>
      <c r="AK719" s="89"/>
    </row>
    <row r="720" spans="1:26" ht="12.75">
      <c r="A720" s="25"/>
      <c r="X720" s="38"/>
      <c r="Z720" s="4"/>
    </row>
    <row r="721" spans="1:24" ht="12.75">
      <c r="A721" s="1"/>
      <c r="X721" s="38"/>
    </row>
    <row r="722" spans="1:37" ht="12.75">
      <c r="A722" s="18"/>
      <c r="Z722" s="4"/>
      <c r="AA722" s="89"/>
      <c r="AB722" s="89"/>
      <c r="AC722" s="89"/>
      <c r="AD722" s="89"/>
      <c r="AE722" s="89"/>
      <c r="AF722" s="89"/>
      <c r="AG722" s="89"/>
      <c r="AH722" s="89"/>
      <c r="AI722" s="89"/>
      <c r="AJ722" s="89"/>
      <c r="AK722" s="89"/>
    </row>
    <row r="723" spans="1:37" ht="12.75">
      <c r="A723" s="1"/>
      <c r="Z723" s="4"/>
      <c r="AA723" s="89"/>
      <c r="AB723" s="89"/>
      <c r="AC723" s="89"/>
      <c r="AD723" s="89"/>
      <c r="AE723" s="89"/>
      <c r="AF723" s="89"/>
      <c r="AG723" s="89"/>
      <c r="AH723" s="89"/>
      <c r="AI723" s="89"/>
      <c r="AJ723" s="89"/>
      <c r="AK723" s="89"/>
    </row>
    <row r="724" spans="1:26" ht="12.75">
      <c r="A724" s="25"/>
      <c r="Z724" s="4"/>
    </row>
    <row r="725" ht="12.75">
      <c r="A725" s="25"/>
    </row>
    <row r="726" spans="1:37" ht="12.75">
      <c r="A726" s="18"/>
      <c r="Z726" s="4"/>
      <c r="AA726" s="89"/>
      <c r="AB726" s="89"/>
      <c r="AC726" s="89"/>
      <c r="AD726" s="89"/>
      <c r="AE726" s="89"/>
      <c r="AF726" s="89"/>
      <c r="AG726" s="89"/>
      <c r="AH726" s="89"/>
      <c r="AI726" s="89"/>
      <c r="AJ726" s="89"/>
      <c r="AK726" s="89"/>
    </row>
    <row r="727" spans="1:37" ht="12.75">
      <c r="A727" s="1"/>
      <c r="Z727" s="4"/>
      <c r="AA727" s="89"/>
      <c r="AB727" s="89"/>
      <c r="AC727" s="89"/>
      <c r="AD727" s="89"/>
      <c r="AE727" s="89"/>
      <c r="AF727" s="89"/>
      <c r="AG727" s="89"/>
      <c r="AH727" s="89"/>
      <c r="AI727" s="89"/>
      <c r="AJ727" s="89"/>
      <c r="AK727" s="89"/>
    </row>
    <row r="728" spans="1:37" ht="12.75">
      <c r="A728" s="1"/>
      <c r="Z728" s="4"/>
      <c r="AA728" s="89"/>
      <c r="AB728" s="89"/>
      <c r="AC728" s="89"/>
      <c r="AD728" s="89"/>
      <c r="AE728" s="89"/>
      <c r="AF728" s="89"/>
      <c r="AG728" s="89"/>
      <c r="AH728" s="89"/>
      <c r="AI728" s="89"/>
      <c r="AJ728" s="89"/>
      <c r="AK728" s="89"/>
    </row>
    <row r="729" spans="1:37" ht="12.75">
      <c r="A729" s="1"/>
      <c r="Z729" s="4"/>
      <c r="AA729" s="89"/>
      <c r="AB729" s="89"/>
      <c r="AC729" s="89"/>
      <c r="AD729" s="89"/>
      <c r="AE729" s="89"/>
      <c r="AF729" s="89"/>
      <c r="AG729" s="89"/>
      <c r="AH729" s="89"/>
      <c r="AI729" s="89"/>
      <c r="AJ729" s="89"/>
      <c r="AK729" s="89"/>
    </row>
    <row r="730" spans="1:37" ht="12.75">
      <c r="A730" s="1"/>
      <c r="Z730" s="4"/>
      <c r="AA730" s="89"/>
      <c r="AB730" s="89"/>
      <c r="AC730" s="89"/>
      <c r="AD730" s="89"/>
      <c r="AE730" s="89"/>
      <c r="AF730" s="89"/>
      <c r="AG730" s="89"/>
      <c r="AH730" s="89"/>
      <c r="AI730" s="89"/>
      <c r="AJ730" s="89"/>
      <c r="AK730" s="89"/>
    </row>
    <row r="731" spans="1:37" ht="12.75">
      <c r="A731" s="18"/>
      <c r="Z731" s="4"/>
      <c r="AA731" s="89"/>
      <c r="AB731" s="89"/>
      <c r="AC731" s="89"/>
      <c r="AD731" s="89"/>
      <c r="AE731" s="89"/>
      <c r="AF731" s="89"/>
      <c r="AG731" s="89"/>
      <c r="AH731" s="89"/>
      <c r="AI731" s="89"/>
      <c r="AJ731" s="89"/>
      <c r="AK731" s="89"/>
    </row>
    <row r="732" spans="1:37" ht="12.75">
      <c r="A732" s="24"/>
      <c r="Z732" s="4"/>
      <c r="AA732" s="89"/>
      <c r="AB732" s="89"/>
      <c r="AC732" s="89"/>
      <c r="AD732" s="89"/>
      <c r="AE732" s="89"/>
      <c r="AF732" s="89"/>
      <c r="AG732" s="89"/>
      <c r="AH732" s="89"/>
      <c r="AI732" s="89"/>
      <c r="AJ732" s="89"/>
      <c r="AK732" s="89"/>
    </row>
    <row r="733" ht="12.75">
      <c r="A733" s="18"/>
    </row>
    <row r="734" spans="1:37" ht="12.75">
      <c r="A734" s="24"/>
      <c r="Z734" s="4"/>
      <c r="AA734" s="89"/>
      <c r="AB734" s="89"/>
      <c r="AC734" s="89"/>
      <c r="AD734" s="89"/>
      <c r="AE734" s="89"/>
      <c r="AF734" s="89"/>
      <c r="AG734" s="89"/>
      <c r="AH734" s="89"/>
      <c r="AI734" s="89"/>
      <c r="AJ734" s="89"/>
      <c r="AK734" s="89"/>
    </row>
    <row r="735" spans="1:37" ht="12.75">
      <c r="A735" s="25"/>
      <c r="Z735" s="4"/>
      <c r="AA735" s="89"/>
      <c r="AB735" s="89"/>
      <c r="AC735" s="89"/>
      <c r="AD735" s="89"/>
      <c r="AE735" s="89"/>
      <c r="AF735" s="89"/>
      <c r="AG735" s="89"/>
      <c r="AH735" s="89"/>
      <c r="AI735" s="89"/>
      <c r="AJ735" s="89"/>
      <c r="AK735" s="89"/>
    </row>
    <row r="736" spans="1:37" ht="12.75">
      <c r="A736" s="25"/>
      <c r="Z736" s="4"/>
      <c r="AA736" s="89"/>
      <c r="AB736" s="89"/>
      <c r="AC736" s="89"/>
      <c r="AD736" s="89"/>
      <c r="AE736" s="89"/>
      <c r="AF736" s="89"/>
      <c r="AG736" s="89"/>
      <c r="AH736" s="89"/>
      <c r="AI736" s="89"/>
      <c r="AJ736" s="89"/>
      <c r="AK736" s="89"/>
    </row>
    <row r="737" spans="1:26" ht="12.75">
      <c r="A737" s="25"/>
      <c r="Z737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8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7" customWidth="1"/>
    <col min="2" max="37" width="7.7109375" style="7" customWidth="1"/>
    <col min="38" max="38" width="9.00390625" style="7" customWidth="1"/>
    <col min="39" max="16384" width="8.421875" style="7" customWidth="1"/>
  </cols>
  <sheetData>
    <row r="1" spans="1:256" ht="18">
      <c r="A1" s="50" t="s">
        <v>139</v>
      </c>
      <c r="B1" s="47"/>
      <c r="C1" s="47"/>
      <c r="D1" s="47"/>
      <c r="E1" s="47"/>
      <c r="F1" s="47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48" t="s">
        <v>116</v>
      </c>
      <c r="F2" s="3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9" ht="12.75">
      <c r="A3" s="9"/>
      <c r="B3" s="9"/>
      <c r="C3" s="9"/>
      <c r="D3" s="125" t="s">
        <v>79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33" t="s">
        <v>141</v>
      </c>
      <c r="AM3" s="26"/>
    </row>
    <row r="4" spans="1:39" ht="18" customHeight="1">
      <c r="A4" s="124" t="s">
        <v>78</v>
      </c>
      <c r="B4" s="10">
        <v>1981</v>
      </c>
      <c r="C4" s="10">
        <v>1982</v>
      </c>
      <c r="D4" s="10">
        <v>1983</v>
      </c>
      <c r="E4" s="10">
        <v>1984</v>
      </c>
      <c r="F4" s="10">
        <v>1985</v>
      </c>
      <c r="G4" s="10">
        <v>1986</v>
      </c>
      <c r="H4" s="10">
        <v>1987</v>
      </c>
      <c r="I4" s="10">
        <v>1988</v>
      </c>
      <c r="J4" s="10">
        <v>1989</v>
      </c>
      <c r="K4" s="10">
        <v>1990</v>
      </c>
      <c r="L4" s="10">
        <v>1991</v>
      </c>
      <c r="M4" s="10">
        <v>1992</v>
      </c>
      <c r="N4" s="10">
        <v>1993</v>
      </c>
      <c r="O4" s="10">
        <v>1994</v>
      </c>
      <c r="P4" s="10">
        <v>1995</v>
      </c>
      <c r="Q4" s="10">
        <v>1996</v>
      </c>
      <c r="R4" s="10">
        <v>1997</v>
      </c>
      <c r="S4" s="10">
        <v>1998</v>
      </c>
      <c r="T4" s="10">
        <v>1999</v>
      </c>
      <c r="U4" s="10">
        <v>2000</v>
      </c>
      <c r="V4" s="10">
        <v>2001</v>
      </c>
      <c r="W4" s="10">
        <v>2002</v>
      </c>
      <c r="X4" s="10">
        <v>2003</v>
      </c>
      <c r="Y4" s="10">
        <v>2004</v>
      </c>
      <c r="Z4" s="10">
        <v>2005</v>
      </c>
      <c r="AA4" s="10">
        <v>2006</v>
      </c>
      <c r="AB4" s="10">
        <v>2007</v>
      </c>
      <c r="AC4" s="10">
        <v>2008</v>
      </c>
      <c r="AD4" s="10">
        <v>2009</v>
      </c>
      <c r="AE4" s="10">
        <v>2010</v>
      </c>
      <c r="AF4" s="10">
        <v>2011</v>
      </c>
      <c r="AG4" s="10">
        <v>2012</v>
      </c>
      <c r="AH4" s="10">
        <v>2013</v>
      </c>
      <c r="AI4" s="10">
        <v>2014</v>
      </c>
      <c r="AJ4" s="10">
        <v>2015</v>
      </c>
      <c r="AK4" s="10">
        <v>2016</v>
      </c>
      <c r="AL4" s="136" t="s">
        <v>142</v>
      </c>
      <c r="AM4" s="26"/>
    </row>
    <row r="5" spans="1:38" s="26" customFormat="1" ht="12.75">
      <c r="A5" s="28" t="s">
        <v>7</v>
      </c>
      <c r="B5" s="128">
        <v>0</v>
      </c>
      <c r="C5" s="128">
        <v>-39</v>
      </c>
      <c r="D5" s="128">
        <v>-77</v>
      </c>
      <c r="E5" s="128">
        <v>-110</v>
      </c>
      <c r="F5" s="128">
        <v>-147</v>
      </c>
      <c r="G5" s="128">
        <v>-197</v>
      </c>
      <c r="H5" s="128">
        <v>-240</v>
      </c>
      <c r="I5" s="128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30">
        <f aca="true" t="shared" si="0" ref="AL5:AL26">SUM(B5:AI5)</f>
        <v>-810</v>
      </c>
    </row>
    <row r="6" spans="1:38" s="26" customFormat="1" ht="12.75">
      <c r="A6" s="28" t="s">
        <v>21</v>
      </c>
      <c r="B6" s="128"/>
      <c r="C6" s="128"/>
      <c r="D6" s="128">
        <v>0</v>
      </c>
      <c r="E6" s="128">
        <v>4</v>
      </c>
      <c r="F6" s="128">
        <v>7</v>
      </c>
      <c r="G6" s="128">
        <v>8</v>
      </c>
      <c r="H6" s="128">
        <v>10</v>
      </c>
      <c r="I6" s="128">
        <v>22</v>
      </c>
      <c r="J6" s="128"/>
      <c r="K6" s="12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30">
        <f t="shared" si="0"/>
        <v>51</v>
      </c>
    </row>
    <row r="7" spans="1:38" s="26" customFormat="1" ht="12.75">
      <c r="A7" s="29" t="s">
        <v>24</v>
      </c>
      <c r="B7" s="131"/>
      <c r="C7" s="131"/>
      <c r="D7" s="128"/>
      <c r="E7" s="128">
        <v>0.9</v>
      </c>
      <c r="F7" s="128">
        <v>10.297</v>
      </c>
      <c r="G7" s="128">
        <v>16.304000000000002</v>
      </c>
      <c r="H7" s="128">
        <v>22.275</v>
      </c>
      <c r="I7" s="128">
        <v>24.686999999999998</v>
      </c>
      <c r="J7" s="128">
        <v>26.701999999999998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0">
        <f t="shared" si="0"/>
        <v>101.16499999999999</v>
      </c>
    </row>
    <row r="8" spans="1:256" ht="12.75">
      <c r="A8" s="8" t="s">
        <v>27</v>
      </c>
      <c r="B8" s="132"/>
      <c r="C8" s="132"/>
      <c r="D8" s="132"/>
      <c r="E8" s="132"/>
      <c r="F8" s="132">
        <v>-0.15</v>
      </c>
      <c r="G8" s="132">
        <v>0.79</v>
      </c>
      <c r="H8" s="132">
        <v>0.065</v>
      </c>
      <c r="I8" s="132">
        <v>0.314</v>
      </c>
      <c r="J8" s="132">
        <v>0.5</v>
      </c>
      <c r="K8" s="132">
        <v>0.7619999999999999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0">
        <f t="shared" si="0"/>
        <v>2.281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8" s="26" customFormat="1" ht="12.75">
      <c r="A9" s="29" t="s">
        <v>30</v>
      </c>
      <c r="B9" s="131"/>
      <c r="C9" s="131"/>
      <c r="D9" s="131"/>
      <c r="E9" s="131"/>
      <c r="F9" s="128"/>
      <c r="G9" s="128">
        <v>0.765</v>
      </c>
      <c r="H9" s="128">
        <v>19.565</v>
      </c>
      <c r="I9" s="128">
        <v>8.291000000000002</v>
      </c>
      <c r="J9" s="128">
        <v>-0.3440000000000003</v>
      </c>
      <c r="K9" s="128">
        <v>6.8039999999999985</v>
      </c>
      <c r="L9" s="128">
        <v>11.002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0">
        <f t="shared" si="0"/>
        <v>46.083000000000006</v>
      </c>
    </row>
    <row r="10" spans="1:38" s="26" customFormat="1" ht="12.75">
      <c r="A10" s="29" t="s">
        <v>81</v>
      </c>
      <c r="B10" s="131"/>
      <c r="C10" s="131"/>
      <c r="D10" s="131"/>
      <c r="E10" s="131"/>
      <c r="F10" s="131"/>
      <c r="G10" s="128"/>
      <c r="H10" s="128">
        <v>0.002</v>
      </c>
      <c r="I10" s="128">
        <v>10.558</v>
      </c>
      <c r="J10" s="128">
        <v>17.18</v>
      </c>
      <c r="K10" s="128">
        <v>18.445999999999994</v>
      </c>
      <c r="L10" s="128">
        <v>17.528999999999996</v>
      </c>
      <c r="M10" s="128">
        <v>13.899000000000001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0">
        <f t="shared" si="0"/>
        <v>77.61399999999999</v>
      </c>
    </row>
    <row r="11" spans="1:38" s="26" customFormat="1" ht="12.75">
      <c r="A11" s="29" t="s">
        <v>36</v>
      </c>
      <c r="B11" s="131"/>
      <c r="C11" s="131"/>
      <c r="D11" s="131"/>
      <c r="E11" s="131"/>
      <c r="F11" s="131"/>
      <c r="G11" s="131"/>
      <c r="H11" s="128"/>
      <c r="I11" s="128">
        <v>0</v>
      </c>
      <c r="J11" s="128">
        <v>-0.316</v>
      </c>
      <c r="K11" s="128">
        <v>4.169</v>
      </c>
      <c r="L11" s="128">
        <v>5.260999999999999</v>
      </c>
      <c r="M11" s="128">
        <v>5.6209999999999996</v>
      </c>
      <c r="N11" s="128">
        <v>6.294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0">
        <f t="shared" si="0"/>
        <v>21.029</v>
      </c>
    </row>
    <row r="12" spans="1:38" s="26" customFormat="1" ht="12.75">
      <c r="A12" s="29" t="s">
        <v>82</v>
      </c>
      <c r="B12" s="131"/>
      <c r="C12" s="131"/>
      <c r="D12" s="131"/>
      <c r="E12" s="131"/>
      <c r="F12" s="131"/>
      <c r="G12" s="131"/>
      <c r="H12" s="131"/>
      <c r="I12" s="128"/>
      <c r="J12" s="128">
        <v>0.455</v>
      </c>
      <c r="K12" s="128">
        <v>-0.691</v>
      </c>
      <c r="L12" s="128">
        <v>-1.434</v>
      </c>
      <c r="M12" s="128">
        <v>-1.653</v>
      </c>
      <c r="N12" s="128">
        <v>-0.884</v>
      </c>
      <c r="O12" s="128">
        <v>-0.02999999999999984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0">
        <f t="shared" si="0"/>
        <v>-4.237</v>
      </c>
    </row>
    <row r="13" spans="1:256" ht="12.75">
      <c r="A13" s="8" t="s">
        <v>42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>
        <v>0</v>
      </c>
      <c r="L13" s="132">
        <v>17.806</v>
      </c>
      <c r="M13" s="132">
        <v>32.984</v>
      </c>
      <c r="N13" s="132">
        <v>31.878</v>
      </c>
      <c r="O13" s="132">
        <v>36.997</v>
      </c>
      <c r="P13" s="132">
        <v>38.722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0">
        <f t="shared" si="0"/>
        <v>158.387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38" s="26" customFormat="1" ht="12.75">
      <c r="A14" s="29" t="s">
        <v>44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28"/>
      <c r="L14" s="128">
        <v>-0.991</v>
      </c>
      <c r="M14" s="128">
        <v>2.4619999999999997</v>
      </c>
      <c r="N14" s="128">
        <v>-0.32</v>
      </c>
      <c r="O14" s="128">
        <v>-0.685</v>
      </c>
      <c r="P14" s="128">
        <v>-0.348</v>
      </c>
      <c r="Q14" s="128">
        <v>-0.29799999999999993</v>
      </c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0">
        <f t="shared" si="0"/>
        <v>-0.18000000000000038</v>
      </c>
    </row>
    <row r="15" spans="1:38" s="26" customFormat="1" ht="12.75">
      <c r="A15" s="29" t="s">
        <v>47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28"/>
      <c r="M15" s="128">
        <v>-14.623999999999997</v>
      </c>
      <c r="N15" s="128">
        <v>-1.1020000000000008</v>
      </c>
      <c r="O15" s="128">
        <v>-0.8179999999999998</v>
      </c>
      <c r="P15" s="128">
        <v>-1.2890000000000001</v>
      </c>
      <c r="Q15" s="128">
        <v>-0.573</v>
      </c>
      <c r="R15" s="128">
        <v>-0.7270000000000001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0">
        <f t="shared" si="0"/>
        <v>-19.133</v>
      </c>
    </row>
    <row r="16" spans="1:38" s="26" customFormat="1" ht="12.75">
      <c r="A16" s="29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28"/>
      <c r="N16" s="128">
        <v>0</v>
      </c>
      <c r="O16" s="128">
        <v>26.265</v>
      </c>
      <c r="P16" s="128">
        <v>43.435</v>
      </c>
      <c r="Q16" s="128">
        <v>51.395</v>
      </c>
      <c r="R16" s="128">
        <v>60.58100000000001</v>
      </c>
      <c r="S16" s="128">
        <v>59.78699999999999</v>
      </c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0">
        <f t="shared" si="0"/>
        <v>241.46300000000002</v>
      </c>
    </row>
    <row r="17" spans="1:38" s="26" customFormat="1" ht="12.75">
      <c r="A17" s="29" t="s">
        <v>53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28"/>
      <c r="O17" s="128">
        <v>0</v>
      </c>
      <c r="P17" s="128">
        <v>0.533</v>
      </c>
      <c r="Q17" s="128">
        <v>-1.322</v>
      </c>
      <c r="R17" s="128">
        <v>-1.461</v>
      </c>
      <c r="S17" s="128">
        <v>-2.695</v>
      </c>
      <c r="T17" s="128">
        <v>-3.426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0">
        <f t="shared" si="0"/>
        <v>-8.371</v>
      </c>
    </row>
    <row r="18" spans="1:256" ht="12.75">
      <c r="A18" s="8" t="s">
        <v>56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v>-0.248</v>
      </c>
      <c r="Q18" s="132">
        <v>-0.7720000000000005</v>
      </c>
      <c r="R18" s="132">
        <v>-3.1</v>
      </c>
      <c r="S18" s="132">
        <v>-2.4629999999999996</v>
      </c>
      <c r="T18" s="132">
        <v>-2.079</v>
      </c>
      <c r="U18" s="132">
        <v>-1.7920000000000007</v>
      </c>
      <c r="V18" s="132">
        <v>-1.4897970000000007</v>
      </c>
      <c r="W18" s="132">
        <v>-1.6467969999999996</v>
      </c>
      <c r="X18" s="132">
        <v>1.3522030000000003</v>
      </c>
      <c r="Y18" s="132">
        <v>0.6829999999999996</v>
      </c>
      <c r="Z18" s="132">
        <v>-0.09299999999999997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0">
        <f t="shared" si="0"/>
        <v>-11.648391</v>
      </c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38" s="26" customFormat="1" ht="12.75">
      <c r="A19" s="17" t="s">
        <v>83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28"/>
      <c r="Q19" s="128">
        <v>0.063</v>
      </c>
      <c r="R19" s="128">
        <v>0.875</v>
      </c>
      <c r="S19" s="128">
        <v>-0.452</v>
      </c>
      <c r="T19" s="128">
        <v>0.46899999999999975</v>
      </c>
      <c r="U19" s="128">
        <v>0.6819999999999999</v>
      </c>
      <c r="V19" s="128">
        <v>0.20299999999999996</v>
      </c>
      <c r="W19" s="128">
        <v>0.3409999999999999</v>
      </c>
      <c r="X19" s="128">
        <v>0.6989999999999998</v>
      </c>
      <c r="Y19" s="128">
        <v>0.6040000000000001</v>
      </c>
      <c r="Z19" s="128">
        <v>0.46</v>
      </c>
      <c r="AA19" s="128">
        <v>0.886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0">
        <f t="shared" si="0"/>
        <v>4.829999999999999</v>
      </c>
    </row>
    <row r="20" spans="1:38" s="26" customFormat="1" ht="12.75">
      <c r="A20" s="29" t="s">
        <v>61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28"/>
      <c r="R20" s="128">
        <v>2.41</v>
      </c>
      <c r="S20" s="128">
        <v>-9.465</v>
      </c>
      <c r="T20" s="128">
        <v>-7.176</v>
      </c>
      <c r="U20" s="128">
        <v>-23.296999999999997</v>
      </c>
      <c r="V20" s="128">
        <v>-23.85</v>
      </c>
      <c r="W20" s="128">
        <v>-17.591</v>
      </c>
      <c r="X20" s="128">
        <v>-28.95</v>
      </c>
      <c r="Y20" s="128">
        <v>-30.608</v>
      </c>
      <c r="Z20" s="128">
        <v>-32.471</v>
      </c>
      <c r="AA20" s="128">
        <v>-33.424</v>
      </c>
      <c r="AB20" s="128">
        <v>-34.98</v>
      </c>
      <c r="AC20" s="131"/>
      <c r="AD20" s="131"/>
      <c r="AE20" s="131"/>
      <c r="AF20" s="131"/>
      <c r="AG20" s="131"/>
      <c r="AH20" s="131"/>
      <c r="AI20" s="131"/>
      <c r="AJ20" s="131"/>
      <c r="AK20" s="131"/>
      <c r="AL20" s="130">
        <f t="shared" si="0"/>
        <v>-239.402</v>
      </c>
    </row>
    <row r="21" spans="1:38" s="26" customFormat="1" ht="12.75">
      <c r="A21" s="29" t="s">
        <v>64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28"/>
      <c r="S21" s="128">
        <v>0.604</v>
      </c>
      <c r="T21" s="128">
        <v>1.273</v>
      </c>
      <c r="U21" s="128">
        <v>2.139</v>
      </c>
      <c r="V21" s="128">
        <v>-0.623</v>
      </c>
      <c r="W21" s="128">
        <v>-1.843</v>
      </c>
      <c r="X21" s="128">
        <v>-1.6660000000000001</v>
      </c>
      <c r="Y21" s="128">
        <v>-1.9089999999999998</v>
      </c>
      <c r="Z21" s="128">
        <v>0.19600000000000017</v>
      </c>
      <c r="AA21" s="128">
        <v>0.68</v>
      </c>
      <c r="AB21" s="128">
        <v>0.8820000000000001</v>
      </c>
      <c r="AC21" s="128">
        <v>0.9969999999999999</v>
      </c>
      <c r="AD21" s="131"/>
      <c r="AE21" s="131"/>
      <c r="AF21" s="131"/>
      <c r="AG21" s="131"/>
      <c r="AH21" s="131"/>
      <c r="AI21" s="131"/>
      <c r="AJ21" s="131"/>
      <c r="AK21" s="131"/>
      <c r="AL21" s="130">
        <f t="shared" si="0"/>
        <v>0.73</v>
      </c>
    </row>
    <row r="22" spans="1:38" s="26" customFormat="1" ht="12.75">
      <c r="A22" s="29" t="s">
        <v>67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28"/>
      <c r="T22" s="128">
        <v>0.004332000000000001</v>
      </c>
      <c r="U22" s="128">
        <v>3.216646</v>
      </c>
      <c r="V22" s="128">
        <v>-6.023674</v>
      </c>
      <c r="W22" s="128">
        <v>-8.043008</v>
      </c>
      <c r="X22" s="128">
        <v>-2.263008</v>
      </c>
      <c r="Y22" s="128">
        <v>-2.018342000000001</v>
      </c>
      <c r="Z22" s="128">
        <v>-1.2126759999999999</v>
      </c>
      <c r="AA22" s="128">
        <v>-0.6610100000000001</v>
      </c>
      <c r="AB22" s="128">
        <v>-0.369344</v>
      </c>
      <c r="AC22" s="128">
        <v>-0.148344</v>
      </c>
      <c r="AD22" s="128">
        <v>0</v>
      </c>
      <c r="AE22" s="131"/>
      <c r="AF22" s="131"/>
      <c r="AG22" s="131"/>
      <c r="AH22" s="131"/>
      <c r="AI22" s="131"/>
      <c r="AJ22" s="131"/>
      <c r="AK22" s="131"/>
      <c r="AL22" s="130">
        <f t="shared" si="0"/>
        <v>-17.518428000000004</v>
      </c>
    </row>
    <row r="23" spans="1:256" ht="12.75">
      <c r="A23" s="8" t="s">
        <v>70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>
        <v>-0.00795072</v>
      </c>
      <c r="V23" s="132">
        <v>-2.5141124993205963</v>
      </c>
      <c r="W23" s="132">
        <v>-3.115416257431918</v>
      </c>
      <c r="X23" s="132">
        <v>-3.587912099</v>
      </c>
      <c r="Y23" s="132">
        <v>-3.54231183659188</v>
      </c>
      <c r="Z23" s="132">
        <v>-3.8245230690327943</v>
      </c>
      <c r="AA23" s="132">
        <v>-4.443522006764844</v>
      </c>
      <c r="AB23" s="132">
        <v>-5.091437370770402</v>
      </c>
      <c r="AC23" s="132">
        <v>-5.776681060386615</v>
      </c>
      <c r="AD23" s="132">
        <v>-5.742495623</v>
      </c>
      <c r="AE23" s="132">
        <v>-4.967355684999999</v>
      </c>
      <c r="AF23" s="132"/>
      <c r="AG23" s="132"/>
      <c r="AH23" s="132"/>
      <c r="AI23" s="132"/>
      <c r="AJ23" s="132"/>
      <c r="AK23" s="132"/>
      <c r="AL23" s="130">
        <f t="shared" si="0"/>
        <v>-42.613718227299046</v>
      </c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38" s="26" customFormat="1" ht="12.75">
      <c r="A24" s="27" t="s">
        <v>73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28"/>
      <c r="V24" s="128">
        <v>-68.80675763176414</v>
      </c>
      <c r="W24" s="128">
        <v>-31.617869552441043</v>
      </c>
      <c r="X24" s="128">
        <v>-86.24557538102721</v>
      </c>
      <c r="Y24" s="128">
        <v>-103.17357494491537</v>
      </c>
      <c r="Z24" s="128">
        <v>-102.98956293745296</v>
      </c>
      <c r="AA24" s="128">
        <v>-128.44647616577194</v>
      </c>
      <c r="AB24" s="128">
        <v>-143.64242013143308</v>
      </c>
      <c r="AC24" s="128">
        <v>-152.2493418802886</v>
      </c>
      <c r="AD24" s="128">
        <v>-159.77329410234964</v>
      </c>
      <c r="AE24" s="128">
        <v>-177.62525026165682</v>
      </c>
      <c r="AF24" s="128">
        <v>-119.08028946615545</v>
      </c>
      <c r="AG24" s="131"/>
      <c r="AH24" s="131"/>
      <c r="AI24" s="131"/>
      <c r="AJ24" s="131"/>
      <c r="AK24" s="131"/>
      <c r="AL24" s="130">
        <f t="shared" si="0"/>
        <v>-1273.6504124552562</v>
      </c>
    </row>
    <row r="25" spans="1:38" s="26" customFormat="1" ht="12.75">
      <c r="A25" s="27" t="s">
        <v>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8"/>
      <c r="W25" s="128">
        <v>-42.9409746024468</v>
      </c>
      <c r="X25" s="128">
        <v>-40.062754462930606</v>
      </c>
      <c r="Y25" s="128">
        <v>-29.709855947656123</v>
      </c>
      <c r="Z25" s="128">
        <v>-4.229354755288133</v>
      </c>
      <c r="AA25" s="128">
        <v>15.501292266000345</v>
      </c>
      <c r="AB25" s="128">
        <v>16.699201066857693</v>
      </c>
      <c r="AC25" s="128">
        <v>16.237392240131577</v>
      </c>
      <c r="AD25" s="128">
        <v>13.934543302631578</v>
      </c>
      <c r="AE25" s="128">
        <v>10.31654455263158</v>
      </c>
      <c r="AF25" s="128">
        <v>7.527445802631578</v>
      </c>
      <c r="AG25" s="128">
        <v>4.996647052631579</v>
      </c>
      <c r="AH25" s="128">
        <v>0</v>
      </c>
      <c r="AI25" s="131"/>
      <c r="AJ25" s="131"/>
      <c r="AK25" s="131"/>
      <c r="AL25" s="130">
        <f t="shared" si="0"/>
        <v>-31.729873484805715</v>
      </c>
    </row>
    <row r="26" spans="1:38" s="26" customFormat="1" ht="12.75">
      <c r="A26" s="27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28"/>
      <c r="X26" s="128">
        <v>-53.27679196125307</v>
      </c>
      <c r="Y26" s="128">
        <v>-135.53599461163628</v>
      </c>
      <c r="Z26" s="128">
        <v>-77.92516303433734</v>
      </c>
      <c r="AA26" s="128">
        <v>-20.547113018170116</v>
      </c>
      <c r="AB26" s="128">
        <v>-13.552942012708902</v>
      </c>
      <c r="AC26" s="128">
        <v>-16.6865691546304</v>
      </c>
      <c r="AD26" s="128">
        <v>-11.170869188764005</v>
      </c>
      <c r="AE26" s="128">
        <v>-4.090828348377531</v>
      </c>
      <c r="AF26" s="128">
        <v>4.179640503085348</v>
      </c>
      <c r="AG26" s="128">
        <v>2.660616942658619</v>
      </c>
      <c r="AH26" s="128">
        <v>1.9181652282869046</v>
      </c>
      <c r="AI26" s="131"/>
      <c r="AJ26" s="131"/>
      <c r="AK26" s="131"/>
      <c r="AL26" s="130">
        <f t="shared" si="0"/>
        <v>-324.0278486558468</v>
      </c>
    </row>
    <row r="27" spans="1:38" s="26" customFormat="1" ht="12.75">
      <c r="A27" s="42" t="s">
        <v>84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28"/>
      <c r="X27" s="128"/>
      <c r="Y27" s="128">
        <v>3.36</v>
      </c>
      <c r="Z27" s="128">
        <v>-26.366999999999997</v>
      </c>
      <c r="AA27" s="128">
        <v>-44.223</v>
      </c>
      <c r="AB27" s="128">
        <v>-25.86</v>
      </c>
      <c r="AC27" s="128">
        <v>-14.491999999999999</v>
      </c>
      <c r="AD27" s="128">
        <v>-8.475</v>
      </c>
      <c r="AE27" s="128">
        <v>-8.949</v>
      </c>
      <c r="AF27" s="128">
        <v>-2.3280000000000003</v>
      </c>
      <c r="AG27" s="128">
        <v>-0.701</v>
      </c>
      <c r="AH27" s="128">
        <v>-1.022</v>
      </c>
      <c r="AI27" s="128">
        <v>-1.169</v>
      </c>
      <c r="AJ27" s="128"/>
      <c r="AK27" s="128"/>
      <c r="AL27" s="130">
        <f>SUM(B27:AI27)</f>
        <v>-130.226</v>
      </c>
    </row>
    <row r="28" spans="1:256" ht="12.75">
      <c r="A28" s="8" t="s">
        <v>85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>
        <v>0.07</v>
      </c>
      <c r="AA28" s="132">
        <v>-7.58</v>
      </c>
      <c r="AB28" s="132">
        <v>-7.49</v>
      </c>
      <c r="AC28" s="132">
        <v>-3.4</v>
      </c>
      <c r="AD28" s="132">
        <v>-2.35</v>
      </c>
      <c r="AE28" s="132">
        <v>-2.48</v>
      </c>
      <c r="AF28" s="132">
        <v>-2.1</v>
      </c>
      <c r="AG28" s="132">
        <v>-1.71</v>
      </c>
      <c r="AH28" s="132">
        <v>-1.63</v>
      </c>
      <c r="AI28" s="132">
        <v>-1.63</v>
      </c>
      <c r="AJ28" s="132">
        <v>-2.05</v>
      </c>
      <c r="AK28" s="132"/>
      <c r="AL28" s="130">
        <f>SUM(B28:AK28)</f>
        <v>-32.35</v>
      </c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17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130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41" t="s">
        <v>111</v>
      </c>
      <c r="B30" s="133">
        <f aca="true" t="shared" si="1" ref="B30:AJ30">SUM(B5:B29)</f>
        <v>0</v>
      </c>
      <c r="C30" s="133">
        <f t="shared" si="1"/>
        <v>-39</v>
      </c>
      <c r="D30" s="133">
        <f t="shared" si="1"/>
        <v>-77</v>
      </c>
      <c r="E30" s="133">
        <f t="shared" si="1"/>
        <v>-105.1</v>
      </c>
      <c r="F30" s="133">
        <f t="shared" si="1"/>
        <v>-129.853</v>
      </c>
      <c r="G30" s="133">
        <f t="shared" si="1"/>
        <v>-171.14100000000002</v>
      </c>
      <c r="H30" s="133">
        <f t="shared" si="1"/>
        <v>-188.093</v>
      </c>
      <c r="I30" s="133">
        <f t="shared" si="1"/>
        <v>65.85</v>
      </c>
      <c r="J30" s="133">
        <f t="shared" si="1"/>
        <v>44.17699999999999</v>
      </c>
      <c r="K30" s="133">
        <f t="shared" si="1"/>
        <v>29.489999999999995</v>
      </c>
      <c r="L30" s="133">
        <f t="shared" si="1"/>
        <v>49.173</v>
      </c>
      <c r="M30" s="133">
        <f t="shared" si="1"/>
        <v>38.68900000000001</v>
      </c>
      <c r="N30" s="133">
        <f t="shared" si="1"/>
        <v>35.86599999999999</v>
      </c>
      <c r="O30" s="133">
        <f t="shared" si="1"/>
        <v>61.729</v>
      </c>
      <c r="P30" s="133">
        <f t="shared" si="1"/>
        <v>80.805</v>
      </c>
      <c r="Q30" s="133">
        <f t="shared" si="1"/>
        <v>48.493</v>
      </c>
      <c r="R30" s="133">
        <f t="shared" si="1"/>
        <v>58.57800000000002</v>
      </c>
      <c r="S30" s="133">
        <f t="shared" si="1"/>
        <v>45.31599999999999</v>
      </c>
      <c r="T30" s="133">
        <f t="shared" si="1"/>
        <v>-10.934668000000002</v>
      </c>
      <c r="U30" s="133">
        <f t="shared" si="1"/>
        <v>-19.059304719999997</v>
      </c>
      <c r="V30" s="133">
        <f t="shared" si="1"/>
        <v>-103.10434113108474</v>
      </c>
      <c r="W30" s="133">
        <f t="shared" si="1"/>
        <v>-106.45706541231976</v>
      </c>
      <c r="X30" s="133">
        <f t="shared" si="1"/>
        <v>-214.00083890421087</v>
      </c>
      <c r="Y30" s="133">
        <f t="shared" si="1"/>
        <v>-301.85007934079965</v>
      </c>
      <c r="Z30" s="133">
        <f t="shared" si="1"/>
        <v>-248.38627979611124</v>
      </c>
      <c r="AA30" s="133">
        <f t="shared" si="1"/>
        <v>-222.25782892470656</v>
      </c>
      <c r="AB30" s="133">
        <f t="shared" si="1"/>
        <v>-213.40494244805473</v>
      </c>
      <c r="AC30" s="133">
        <f t="shared" si="1"/>
        <v>-175.51854385517402</v>
      </c>
      <c r="AD30" s="133">
        <f t="shared" si="1"/>
        <v>-173.57711561148207</v>
      </c>
      <c r="AE30" s="133">
        <f t="shared" si="1"/>
        <v>-187.79588974240278</v>
      </c>
      <c r="AF30" s="133">
        <f t="shared" si="1"/>
        <v>-111.80120316043852</v>
      </c>
      <c r="AG30" s="133">
        <f t="shared" si="1"/>
        <v>5.246263995290199</v>
      </c>
      <c r="AH30" s="133">
        <f t="shared" si="1"/>
        <v>-0.7338347717130953</v>
      </c>
      <c r="AI30" s="133">
        <f t="shared" si="1"/>
        <v>-2.799</v>
      </c>
      <c r="AJ30" s="133">
        <f t="shared" si="1"/>
        <v>-2.05</v>
      </c>
      <c r="AK30" s="133"/>
      <c r="AL30" s="130">
        <f>SUM(B30:AK30)</f>
        <v>-2240.505671823208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5" t="s">
        <v>86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5" t="s">
        <v>87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2.7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137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">
      <c r="A34" s="49" t="s">
        <v>140</v>
      </c>
      <c r="B34" s="47"/>
      <c r="C34" s="47"/>
      <c r="D34" s="47"/>
      <c r="E34" s="47"/>
      <c r="F34" s="47"/>
      <c r="G34" s="47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137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117</v>
      </c>
      <c r="B35" s="36"/>
      <c r="C35" s="48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137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38" ht="13.5" customHeight="1">
      <c r="A36" s="9"/>
      <c r="B36" s="134"/>
      <c r="C36" s="134"/>
      <c r="D36" s="135" t="s">
        <v>79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33" t="s">
        <v>141</v>
      </c>
    </row>
    <row r="37" spans="1:38" ht="15" customHeight="1">
      <c r="A37" s="124" t="s">
        <v>78</v>
      </c>
      <c r="B37" s="126">
        <v>1981</v>
      </c>
      <c r="C37" s="126">
        <v>1982</v>
      </c>
      <c r="D37" s="126">
        <v>1983</v>
      </c>
      <c r="E37" s="126">
        <v>1984</v>
      </c>
      <c r="F37" s="126">
        <v>1985</v>
      </c>
      <c r="G37" s="126">
        <v>1986</v>
      </c>
      <c r="H37" s="126">
        <v>1987</v>
      </c>
      <c r="I37" s="126">
        <v>1988</v>
      </c>
      <c r="J37" s="126">
        <v>1989</v>
      </c>
      <c r="K37" s="126">
        <v>1990</v>
      </c>
      <c r="L37" s="126">
        <v>1991</v>
      </c>
      <c r="M37" s="126">
        <v>1992</v>
      </c>
      <c r="N37" s="126">
        <v>1993</v>
      </c>
      <c r="O37" s="126">
        <v>1994</v>
      </c>
      <c r="P37" s="126">
        <v>1995</v>
      </c>
      <c r="Q37" s="126">
        <v>1996</v>
      </c>
      <c r="R37" s="126">
        <v>1997</v>
      </c>
      <c r="S37" s="126">
        <v>1998</v>
      </c>
      <c r="T37" s="126">
        <v>1999</v>
      </c>
      <c r="U37" s="126">
        <v>2000</v>
      </c>
      <c r="V37" s="126">
        <v>2001</v>
      </c>
      <c r="W37" s="126">
        <v>2002</v>
      </c>
      <c r="X37" s="126">
        <v>2003</v>
      </c>
      <c r="Y37" s="126">
        <v>2004</v>
      </c>
      <c r="Z37" s="126">
        <v>2005</v>
      </c>
      <c r="AA37" s="126">
        <v>2006</v>
      </c>
      <c r="AB37" s="126">
        <v>2007</v>
      </c>
      <c r="AC37" s="126">
        <v>2008</v>
      </c>
      <c r="AD37" s="126">
        <v>2009</v>
      </c>
      <c r="AE37" s="126">
        <v>2010</v>
      </c>
      <c r="AF37" s="126">
        <v>2011</v>
      </c>
      <c r="AG37" s="126">
        <v>2012</v>
      </c>
      <c r="AH37" s="126">
        <v>2013</v>
      </c>
      <c r="AI37" s="126">
        <v>2014</v>
      </c>
      <c r="AJ37" s="126">
        <v>2015</v>
      </c>
      <c r="AK37" s="126">
        <v>2016</v>
      </c>
      <c r="AL37" s="136" t="s">
        <v>142</v>
      </c>
    </row>
    <row r="38" spans="1:256" ht="12.75">
      <c r="A38" s="17" t="s">
        <v>7</v>
      </c>
      <c r="B38" s="36">
        <v>0</v>
      </c>
      <c r="C38" s="36">
        <v>-39</v>
      </c>
      <c r="D38" s="36">
        <v>-77</v>
      </c>
      <c r="E38" s="36">
        <v>-105.1</v>
      </c>
      <c r="F38" s="36">
        <v>-129.85299999999998</v>
      </c>
      <c r="G38" s="36">
        <v>-171.14100000000002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130">
        <f>SUM(B38:AI38)</f>
        <v>-522.094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17" t="s">
        <v>21</v>
      </c>
      <c r="B39" s="36"/>
      <c r="C39" s="36"/>
      <c r="D39" s="36">
        <v>0</v>
      </c>
      <c r="E39" s="36">
        <v>4.9</v>
      </c>
      <c r="F39" s="36">
        <v>17.147000000000002</v>
      </c>
      <c r="G39" s="36">
        <v>25.859</v>
      </c>
      <c r="H39" s="36">
        <v>51.907000000000004</v>
      </c>
      <c r="I39" s="36">
        <v>65.85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130">
        <f aca="true" t="shared" si="2" ref="AL39:AL60">SUM(B39:AI39)</f>
        <v>165.663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17" t="s">
        <v>24</v>
      </c>
      <c r="B40" s="36"/>
      <c r="C40" s="36"/>
      <c r="D40" s="36"/>
      <c r="E40" s="36">
        <v>0.9</v>
      </c>
      <c r="F40" s="36">
        <v>10.147</v>
      </c>
      <c r="G40" s="36">
        <v>17.859</v>
      </c>
      <c r="H40" s="36">
        <v>41.907000000000004</v>
      </c>
      <c r="I40" s="36">
        <v>43.85</v>
      </c>
      <c r="J40" s="36">
        <v>44.17699999999999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130">
        <f t="shared" si="2"/>
        <v>158.84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8" t="s">
        <v>27</v>
      </c>
      <c r="B41" s="132"/>
      <c r="C41" s="132"/>
      <c r="D41" s="132"/>
      <c r="E41" s="132"/>
      <c r="F41" s="132">
        <v>-0.15</v>
      </c>
      <c r="G41" s="132">
        <v>1.555</v>
      </c>
      <c r="H41" s="132">
        <v>19.632</v>
      </c>
      <c r="I41" s="132">
        <v>19.163000000000004</v>
      </c>
      <c r="J41" s="132">
        <v>17.475</v>
      </c>
      <c r="K41" s="132">
        <v>29.49</v>
      </c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0">
        <f t="shared" si="2"/>
        <v>87.165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17" t="s">
        <v>30</v>
      </c>
      <c r="B42" s="36"/>
      <c r="C42" s="36"/>
      <c r="D42" s="36"/>
      <c r="E42" s="36"/>
      <c r="F42" s="36"/>
      <c r="G42" s="36">
        <v>0.765</v>
      </c>
      <c r="H42" s="36">
        <v>19.567</v>
      </c>
      <c r="I42" s="36">
        <v>18.849000000000004</v>
      </c>
      <c r="J42" s="36">
        <v>16.975</v>
      </c>
      <c r="K42" s="36">
        <v>28.727999999999994</v>
      </c>
      <c r="L42" s="36">
        <v>49.173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130">
        <f t="shared" si="2"/>
        <v>134.05700000000002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17" t="s">
        <v>81</v>
      </c>
      <c r="B43" s="36"/>
      <c r="C43" s="36"/>
      <c r="D43" s="36"/>
      <c r="E43" s="36"/>
      <c r="F43" s="36"/>
      <c r="G43" s="36"/>
      <c r="H43" s="36">
        <v>0.002</v>
      </c>
      <c r="I43" s="36">
        <v>10.558</v>
      </c>
      <c r="J43" s="36">
        <v>17.319</v>
      </c>
      <c r="K43" s="36">
        <v>21.923999999999996</v>
      </c>
      <c r="L43" s="36">
        <v>38.17099999999999</v>
      </c>
      <c r="M43" s="36">
        <v>38.689000000000014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130">
        <f t="shared" si="2"/>
        <v>126.66300000000001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7" t="s">
        <v>36</v>
      </c>
      <c r="B44" s="36"/>
      <c r="C44" s="36"/>
      <c r="D44" s="36"/>
      <c r="E44" s="36"/>
      <c r="F44" s="36"/>
      <c r="G44" s="36"/>
      <c r="H44" s="36"/>
      <c r="I44" s="36">
        <v>0</v>
      </c>
      <c r="J44" s="36">
        <v>0.139</v>
      </c>
      <c r="K44" s="36">
        <v>3.4779999999999998</v>
      </c>
      <c r="L44" s="36">
        <v>20.642</v>
      </c>
      <c r="M44" s="36">
        <v>24.79</v>
      </c>
      <c r="N44" s="36">
        <v>35.866</v>
      </c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130">
        <f t="shared" si="2"/>
        <v>84.91499999999999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.75">
      <c r="A45" s="17" t="s">
        <v>82</v>
      </c>
      <c r="B45" s="36"/>
      <c r="C45" s="36"/>
      <c r="D45" s="36"/>
      <c r="E45" s="36"/>
      <c r="F45" s="36"/>
      <c r="G45" s="36"/>
      <c r="H45" s="36"/>
      <c r="I45" s="36"/>
      <c r="J45" s="36">
        <v>0.455</v>
      </c>
      <c r="K45" s="36">
        <v>-0.691</v>
      </c>
      <c r="L45" s="36">
        <v>15.381</v>
      </c>
      <c r="M45" s="36">
        <v>19.16900000000001</v>
      </c>
      <c r="N45" s="36">
        <v>29.571999999999996</v>
      </c>
      <c r="O45" s="36">
        <v>61.729</v>
      </c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130">
        <f t="shared" si="2"/>
        <v>125.61500000000001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8" t="s">
        <v>42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>
        <v>0</v>
      </c>
      <c r="L46" s="132">
        <v>16.815</v>
      </c>
      <c r="M46" s="132">
        <v>20.82200000000001</v>
      </c>
      <c r="N46" s="132">
        <v>30.455999999999996</v>
      </c>
      <c r="O46" s="132">
        <v>61.759</v>
      </c>
      <c r="P46" s="132">
        <v>80.805</v>
      </c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0">
        <f t="shared" si="2"/>
        <v>210.65700000000004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17" t="s">
        <v>44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>
        <v>-0.991</v>
      </c>
      <c r="M47" s="36">
        <v>-12.161999999999997</v>
      </c>
      <c r="N47" s="36">
        <v>-1.4220000000000006</v>
      </c>
      <c r="O47" s="36">
        <v>24.762000000000004</v>
      </c>
      <c r="P47" s="36">
        <v>42.083000000000006</v>
      </c>
      <c r="Q47" s="36">
        <v>48.492999999999995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130">
        <f t="shared" si="2"/>
        <v>100.763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7" t="s">
        <v>47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>
        <v>-14.623999999999997</v>
      </c>
      <c r="N48" s="36">
        <v>-1.1020000000000008</v>
      </c>
      <c r="O48" s="36">
        <v>25.447000000000003</v>
      </c>
      <c r="P48" s="36">
        <v>42.431000000000004</v>
      </c>
      <c r="Q48" s="36">
        <v>48.791</v>
      </c>
      <c r="R48" s="36">
        <v>58.57800000000002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130">
        <f t="shared" si="2"/>
        <v>159.52100000000002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17" t="s">
        <v>50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>
        <v>0</v>
      </c>
      <c r="O49" s="36">
        <v>26.265</v>
      </c>
      <c r="P49" s="36">
        <v>43.72</v>
      </c>
      <c r="Q49" s="36">
        <v>49.364</v>
      </c>
      <c r="R49" s="36">
        <v>59.305</v>
      </c>
      <c r="S49" s="36">
        <v>45.31599999999999</v>
      </c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130">
        <f t="shared" si="2"/>
        <v>223.96999999999997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17" t="s">
        <v>53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>
        <v>0</v>
      </c>
      <c r="P50" s="36">
        <v>0.285</v>
      </c>
      <c r="Q50" s="36">
        <v>-2.031</v>
      </c>
      <c r="R50" s="36">
        <v>-1.276</v>
      </c>
      <c r="S50" s="36">
        <v>-14.471</v>
      </c>
      <c r="T50" s="36">
        <v>-10.934668000000002</v>
      </c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130">
        <f t="shared" si="2"/>
        <v>-28.427668000000004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56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>
        <v>-0.248</v>
      </c>
      <c r="Q51" s="132">
        <v>-0.7090000000000005</v>
      </c>
      <c r="R51" s="132">
        <v>0.185</v>
      </c>
      <c r="S51" s="132">
        <v>-11.776</v>
      </c>
      <c r="T51" s="132">
        <v>-7.508668</v>
      </c>
      <c r="U51" s="132">
        <v>-19.05930472</v>
      </c>
      <c r="V51" s="132">
        <v>-103.10434113108474</v>
      </c>
      <c r="W51" s="132">
        <v>-106.45706541231976</v>
      </c>
      <c r="X51" s="132">
        <v>-214.00083890421087</v>
      </c>
      <c r="Y51" s="132">
        <v>-301.8500793407997</v>
      </c>
      <c r="Z51" s="132">
        <v>-248.3862797961112</v>
      </c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0">
        <f t="shared" si="2"/>
        <v>-1012.9145773045263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7" t="s">
        <v>83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>
        <v>0.063</v>
      </c>
      <c r="R52" s="36">
        <v>3.285</v>
      </c>
      <c r="S52" s="36">
        <v>-9.313</v>
      </c>
      <c r="T52" s="36">
        <v>-5.429668000000001</v>
      </c>
      <c r="U52" s="36">
        <v>-17.267304720000002</v>
      </c>
      <c r="V52" s="36">
        <v>-101.61454413108474</v>
      </c>
      <c r="W52" s="36">
        <v>-104.81026841231977</v>
      </c>
      <c r="X52" s="36">
        <v>-215.35304190421084</v>
      </c>
      <c r="Y52" s="36">
        <v>-302.5330793407997</v>
      </c>
      <c r="Z52" s="36">
        <v>-248.2932797961112</v>
      </c>
      <c r="AA52" s="36">
        <v>-222.25782892470656</v>
      </c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130">
        <f t="shared" si="2"/>
        <v>-1223.5240152292326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7" t="s">
        <v>61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>
        <v>2.41</v>
      </c>
      <c r="S53" s="36">
        <v>-8.861</v>
      </c>
      <c r="T53" s="36">
        <v>-5.898668000000001</v>
      </c>
      <c r="U53" s="36">
        <v>-17.94930472</v>
      </c>
      <c r="V53" s="36">
        <v>-101.81754413108473</v>
      </c>
      <c r="W53" s="36">
        <v>-105.15126841231977</v>
      </c>
      <c r="X53" s="36">
        <v>-216.05204190421085</v>
      </c>
      <c r="Y53" s="36">
        <v>-303.1370793407997</v>
      </c>
      <c r="Z53" s="36">
        <v>-248.75327979611123</v>
      </c>
      <c r="AA53" s="36">
        <v>-223.14382892470653</v>
      </c>
      <c r="AB53" s="36">
        <v>-213.40494244805473</v>
      </c>
      <c r="AC53" s="36"/>
      <c r="AD53" s="36"/>
      <c r="AE53" s="36"/>
      <c r="AF53" s="36"/>
      <c r="AG53" s="36"/>
      <c r="AH53" s="36"/>
      <c r="AI53" s="36"/>
      <c r="AJ53" s="36"/>
      <c r="AK53" s="36"/>
      <c r="AL53" s="130">
        <f t="shared" si="2"/>
        <v>-1441.7589576772875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7" t="s">
        <v>64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>
        <v>0.604</v>
      </c>
      <c r="T54" s="36">
        <v>1.277332</v>
      </c>
      <c r="U54" s="36">
        <v>5.34769528</v>
      </c>
      <c r="V54" s="36">
        <v>-77.96754413108474</v>
      </c>
      <c r="W54" s="36">
        <v>-87.56026841231977</v>
      </c>
      <c r="X54" s="36">
        <v>-187.10204190421086</v>
      </c>
      <c r="Y54" s="36">
        <v>-272.5290793407997</v>
      </c>
      <c r="Z54" s="36">
        <v>-216.28227979611123</v>
      </c>
      <c r="AA54" s="36">
        <v>-189.71982892470655</v>
      </c>
      <c r="AB54" s="36">
        <v>-178.4249424480547</v>
      </c>
      <c r="AC54" s="36">
        <v>-175.51854385517402</v>
      </c>
      <c r="AD54" s="36"/>
      <c r="AE54" s="36"/>
      <c r="AF54" s="36"/>
      <c r="AG54" s="36"/>
      <c r="AH54" s="36"/>
      <c r="AI54" s="36"/>
      <c r="AJ54" s="36"/>
      <c r="AK54" s="36"/>
      <c r="AL54" s="130">
        <f t="shared" si="2"/>
        <v>-1377.8755015324614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7" t="s">
        <v>67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>
        <v>0.004332000000000001</v>
      </c>
      <c r="U55" s="36">
        <v>3.2086952799999997</v>
      </c>
      <c r="V55" s="36">
        <v>-77.34454413108475</v>
      </c>
      <c r="W55" s="36">
        <v>-85.71726841231975</v>
      </c>
      <c r="X55" s="36">
        <v>-185.43604190421087</v>
      </c>
      <c r="Y55" s="36">
        <v>-270.6200793407997</v>
      </c>
      <c r="Z55" s="36">
        <v>-216.47827979611125</v>
      </c>
      <c r="AA55" s="36">
        <v>-190.39982892470655</v>
      </c>
      <c r="AB55" s="36">
        <v>-179.3069424480547</v>
      </c>
      <c r="AC55" s="36">
        <v>-176.51554385517403</v>
      </c>
      <c r="AD55" s="36">
        <v>-173.57711561148207</v>
      </c>
      <c r="AE55" s="36"/>
      <c r="AF55" s="36"/>
      <c r="AG55" s="36"/>
      <c r="AH55" s="36"/>
      <c r="AI55" s="36"/>
      <c r="AJ55" s="36"/>
      <c r="AK55" s="36"/>
      <c r="AL55" s="130">
        <f t="shared" si="2"/>
        <v>-1552.1826171439434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8" t="s">
        <v>70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>
        <v>-0.00795072</v>
      </c>
      <c r="V56" s="132">
        <v>-71.32087013108475</v>
      </c>
      <c r="W56" s="132">
        <v>-77.67426041231977</v>
      </c>
      <c r="X56" s="132">
        <v>-183.17303390421085</v>
      </c>
      <c r="Y56" s="132">
        <v>-268.6017373407996</v>
      </c>
      <c r="Z56" s="132">
        <v>-215.26560379611124</v>
      </c>
      <c r="AA56" s="132">
        <v>-189.73881892470652</v>
      </c>
      <c r="AB56" s="132">
        <v>-178.9375984480547</v>
      </c>
      <c r="AC56" s="132">
        <v>-176.36719985517402</v>
      </c>
      <c r="AD56" s="132">
        <v>-173.57711561148207</v>
      </c>
      <c r="AE56" s="132">
        <v>-187.79588974240275</v>
      </c>
      <c r="AF56" s="132"/>
      <c r="AG56" s="132"/>
      <c r="AH56" s="132"/>
      <c r="AI56" s="132"/>
      <c r="AJ56" s="132"/>
      <c r="AK56" s="132"/>
      <c r="AL56" s="130">
        <f t="shared" si="2"/>
        <v>-1722.4600788863463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7" t="s">
        <v>73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>
        <v>-68.80675763176414</v>
      </c>
      <c r="W57" s="36">
        <v>-74.55884415488785</v>
      </c>
      <c r="X57" s="36">
        <v>-179.58512180521086</v>
      </c>
      <c r="Y57" s="36">
        <v>-265.0594255042078</v>
      </c>
      <c r="Z57" s="36">
        <v>-211.44108072707846</v>
      </c>
      <c r="AA57" s="36">
        <v>-185.2952969179417</v>
      </c>
      <c r="AB57" s="36">
        <v>-173.8461610772843</v>
      </c>
      <c r="AC57" s="36">
        <v>-170.5905187947874</v>
      </c>
      <c r="AD57" s="36">
        <v>-167.83461998848205</v>
      </c>
      <c r="AE57" s="36">
        <v>-182.82853405740275</v>
      </c>
      <c r="AF57" s="36">
        <v>-111.80120316043852</v>
      </c>
      <c r="AG57" s="36"/>
      <c r="AH57" s="36"/>
      <c r="AI57" s="36"/>
      <c r="AJ57" s="36"/>
      <c r="AK57" s="36"/>
      <c r="AL57" s="130">
        <f t="shared" si="2"/>
        <v>-1791.6475638194856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7" t="s">
        <v>76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>
        <v>-42.9409746024468</v>
      </c>
      <c r="X58" s="36">
        <v>-93.33954642418367</v>
      </c>
      <c r="Y58" s="36">
        <v>-161.8858505592924</v>
      </c>
      <c r="Z58" s="36">
        <v>-108.45151778962547</v>
      </c>
      <c r="AA58" s="36">
        <v>-56.84882075216978</v>
      </c>
      <c r="AB58" s="36">
        <v>-30.20374094585121</v>
      </c>
      <c r="AC58" s="36">
        <v>-18.341176914498824</v>
      </c>
      <c r="AD58" s="36">
        <v>-8.061325886132428</v>
      </c>
      <c r="AE58" s="36">
        <v>-5.203283795745951</v>
      </c>
      <c r="AF58" s="36">
        <v>7.279086305716924</v>
      </c>
      <c r="AG58" s="36">
        <v>5.2462639952901995</v>
      </c>
      <c r="AH58" s="36"/>
      <c r="AI58" s="36"/>
      <c r="AJ58" s="36"/>
      <c r="AK58" s="36"/>
      <c r="AL58" s="130">
        <f t="shared" si="2"/>
        <v>-512.7508873689395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7" t="s">
        <v>77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>
        <v>-53.27679196125307</v>
      </c>
      <c r="Y59" s="36">
        <v>-132.17599461163627</v>
      </c>
      <c r="Z59" s="36">
        <v>-104.22216303433734</v>
      </c>
      <c r="AA59" s="36">
        <v>-72.35011301817012</v>
      </c>
      <c r="AB59" s="36">
        <v>-46.902942012708905</v>
      </c>
      <c r="AC59" s="36">
        <v>-34.57856915463041</v>
      </c>
      <c r="AD59" s="36">
        <v>-21.995869188764008</v>
      </c>
      <c r="AE59" s="36">
        <v>-15.51982834837753</v>
      </c>
      <c r="AF59" s="36">
        <v>-0.24835949691465264</v>
      </c>
      <c r="AG59" s="36">
        <v>0.2496169426586187</v>
      </c>
      <c r="AH59" s="36">
        <v>-0.7338347717130954</v>
      </c>
      <c r="AI59" s="36"/>
      <c r="AJ59" s="36"/>
      <c r="AK59" s="36"/>
      <c r="AL59" s="130">
        <f t="shared" si="2"/>
        <v>-481.75484865584684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2" t="s">
        <v>84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>
        <v>3.36</v>
      </c>
      <c r="Z60" s="36">
        <v>-26.296999999999997</v>
      </c>
      <c r="AA60" s="36">
        <v>-51.803000000000004</v>
      </c>
      <c r="AB60" s="36">
        <v>-33.35</v>
      </c>
      <c r="AC60" s="36">
        <v>-17.892</v>
      </c>
      <c r="AD60" s="36">
        <v>-10.825</v>
      </c>
      <c r="AE60" s="36">
        <v>-11.429</v>
      </c>
      <c r="AF60" s="36">
        <v>-4.428000000000001</v>
      </c>
      <c r="AG60" s="36">
        <v>-2.411</v>
      </c>
      <c r="AH60" s="36">
        <v>-2.652</v>
      </c>
      <c r="AI60" s="36">
        <v>-2.799</v>
      </c>
      <c r="AJ60" s="36"/>
      <c r="AK60" s="36"/>
      <c r="AL60" s="130">
        <f t="shared" si="2"/>
        <v>-160.52599999999998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8" t="s">
        <v>85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>
        <v>0.07</v>
      </c>
      <c r="AA61" s="132">
        <v>-7.58</v>
      </c>
      <c r="AB61" s="132">
        <v>-7.49</v>
      </c>
      <c r="AC61" s="132">
        <v>-3.4</v>
      </c>
      <c r="AD61" s="132">
        <v>-2.35</v>
      </c>
      <c r="AE61" s="132">
        <v>-2.48</v>
      </c>
      <c r="AF61" s="132">
        <v>-2.1</v>
      </c>
      <c r="AG61" s="132">
        <v>-1.71</v>
      </c>
      <c r="AH61" s="132">
        <v>-1.63</v>
      </c>
      <c r="AI61" s="132">
        <v>-1.63</v>
      </c>
      <c r="AJ61" s="132">
        <v>-2.05</v>
      </c>
      <c r="AK61" s="132"/>
      <c r="AL61" s="130">
        <f>SUM(C61:AK61)</f>
        <v>-32.35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2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130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5" t="s">
        <v>86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5" t="s">
        <v>87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2"/>
  <sheetViews>
    <sheetView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38" width="7.7109375" style="0" customWidth="1"/>
    <col min="39" max="39" width="8.28125" style="0" customWidth="1"/>
  </cols>
  <sheetData>
    <row r="1" s="50" customFormat="1" ht="18">
      <c r="A1" s="50" t="s">
        <v>138</v>
      </c>
    </row>
    <row r="2" spans="1:36" ht="12.75">
      <c r="A2" s="32" t="s">
        <v>124</v>
      </c>
      <c r="B2" s="7"/>
      <c r="C2" s="7"/>
      <c r="D2" s="7"/>
      <c r="E2" s="7"/>
      <c r="F2" s="3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255" ht="12.75">
      <c r="A3" s="9"/>
      <c r="B3" s="9"/>
      <c r="C3" s="9"/>
      <c r="D3" s="125" t="s">
        <v>79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33" t="s">
        <v>141</v>
      </c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8" customHeight="1">
      <c r="A4" s="124" t="s">
        <v>78</v>
      </c>
      <c r="B4" s="126">
        <v>1981</v>
      </c>
      <c r="C4" s="126">
        <v>1982</v>
      </c>
      <c r="D4" s="126">
        <v>1983</v>
      </c>
      <c r="E4" s="126">
        <v>1984</v>
      </c>
      <c r="F4" s="126">
        <v>1985</v>
      </c>
      <c r="G4" s="126">
        <v>1986</v>
      </c>
      <c r="H4" s="126">
        <v>1987</v>
      </c>
      <c r="I4" s="126">
        <v>1988</v>
      </c>
      <c r="J4" s="126">
        <v>1989</v>
      </c>
      <c r="K4" s="126">
        <v>1990</v>
      </c>
      <c r="L4" s="126">
        <v>1991</v>
      </c>
      <c r="M4" s="126">
        <v>1992</v>
      </c>
      <c r="N4" s="126">
        <v>1993</v>
      </c>
      <c r="O4" s="126">
        <v>1994</v>
      </c>
      <c r="P4" s="126">
        <v>1995</v>
      </c>
      <c r="Q4" s="126">
        <v>1996</v>
      </c>
      <c r="R4" s="126">
        <v>1997</v>
      </c>
      <c r="S4" s="126">
        <v>1998</v>
      </c>
      <c r="T4" s="126">
        <v>1999</v>
      </c>
      <c r="U4" s="126">
        <v>2000</v>
      </c>
      <c r="V4" s="126">
        <v>2001</v>
      </c>
      <c r="W4" s="126">
        <v>2002</v>
      </c>
      <c r="X4" s="126">
        <v>2003</v>
      </c>
      <c r="Y4" s="126">
        <v>2004</v>
      </c>
      <c r="Z4" s="126">
        <v>2005</v>
      </c>
      <c r="AA4" s="126">
        <v>2006</v>
      </c>
      <c r="AB4" s="126">
        <v>2007</v>
      </c>
      <c r="AC4" s="126">
        <v>2008</v>
      </c>
      <c r="AD4" s="126">
        <v>2009</v>
      </c>
      <c r="AE4" s="126">
        <v>2010</v>
      </c>
      <c r="AF4" s="126">
        <v>2011</v>
      </c>
      <c r="AG4" s="126">
        <v>2012</v>
      </c>
      <c r="AH4" s="126">
        <v>2013</v>
      </c>
      <c r="AI4" s="126">
        <v>2014</v>
      </c>
      <c r="AJ4" s="126">
        <v>2015</v>
      </c>
      <c r="AK4" s="126">
        <v>2016</v>
      </c>
      <c r="AL4" s="126">
        <v>2017</v>
      </c>
      <c r="AM4" s="136" t="s">
        <v>142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39" s="26" customFormat="1" ht="12.75">
      <c r="A5" s="28" t="s">
        <v>7</v>
      </c>
      <c r="B5" s="128">
        <v>0</v>
      </c>
      <c r="C5" s="128">
        <v>-11</v>
      </c>
      <c r="D5" s="128">
        <v>-21</v>
      </c>
      <c r="E5" s="128">
        <v>-31</v>
      </c>
      <c r="F5" s="128">
        <v>-33</v>
      </c>
      <c r="G5" s="128">
        <v>-35</v>
      </c>
      <c r="H5" s="128">
        <v>0</v>
      </c>
      <c r="I5" s="128"/>
      <c r="J5" s="128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30">
        <f aca="true" t="shared" si="0" ref="AM5:AM28">SUM(B5:AI5)</f>
        <v>-131</v>
      </c>
    </row>
    <row r="6" spans="1:39" s="26" customFormat="1" ht="12.75">
      <c r="A6" s="28" t="s">
        <v>21</v>
      </c>
      <c r="B6" s="128"/>
      <c r="C6" s="128"/>
      <c r="D6" s="128">
        <v>2</v>
      </c>
      <c r="E6" s="128">
        <v>1</v>
      </c>
      <c r="F6" s="128">
        <v>-3</v>
      </c>
      <c r="G6" s="128">
        <v>-7</v>
      </c>
      <c r="H6" s="128">
        <v>-10</v>
      </c>
      <c r="I6" s="128">
        <v>-11</v>
      </c>
      <c r="J6" s="128"/>
      <c r="K6" s="128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30">
        <f t="shared" si="0"/>
        <v>-28</v>
      </c>
    </row>
    <row r="7" spans="1:39" s="26" customFormat="1" ht="12.75">
      <c r="A7" s="29" t="s">
        <v>24</v>
      </c>
      <c r="B7" s="131"/>
      <c r="C7" s="131"/>
      <c r="D7" s="128"/>
      <c r="E7" s="128">
        <v>0</v>
      </c>
      <c r="F7" s="128">
        <v>11</v>
      </c>
      <c r="G7" s="128">
        <v>-4</v>
      </c>
      <c r="H7" s="128">
        <v>-8</v>
      </c>
      <c r="I7" s="128">
        <v>-11</v>
      </c>
      <c r="J7" s="128">
        <v>-16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0">
        <f t="shared" si="0"/>
        <v>-28</v>
      </c>
    </row>
    <row r="8" spans="1:39" ht="12.75">
      <c r="A8" s="8" t="s">
        <v>27</v>
      </c>
      <c r="B8" s="132"/>
      <c r="C8" s="132"/>
      <c r="D8" s="132"/>
      <c r="E8" s="132"/>
      <c r="F8" s="132">
        <v>0</v>
      </c>
      <c r="G8" s="132">
        <v>8.1</v>
      </c>
      <c r="H8" s="132">
        <v>1.2</v>
      </c>
      <c r="I8" s="132">
        <v>3.4</v>
      </c>
      <c r="J8" s="132">
        <v>-0.2</v>
      </c>
      <c r="K8" s="132">
        <v>-5.2</v>
      </c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0">
        <f t="shared" si="0"/>
        <v>7.3</v>
      </c>
    </row>
    <row r="9" spans="1:39" s="26" customFormat="1" ht="12.75">
      <c r="A9" s="29" t="s">
        <v>30</v>
      </c>
      <c r="B9" s="131"/>
      <c r="C9" s="131"/>
      <c r="D9" s="131"/>
      <c r="E9" s="131"/>
      <c r="F9" s="128"/>
      <c r="G9" s="128">
        <v>-4</v>
      </c>
      <c r="H9" s="128">
        <v>-18.7</v>
      </c>
      <c r="I9" s="128">
        <v>-9.5</v>
      </c>
      <c r="J9" s="128">
        <v>-12.5</v>
      </c>
      <c r="K9" s="128">
        <v>-15.5</v>
      </c>
      <c r="L9" s="128">
        <v>-16.5</v>
      </c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0">
        <f t="shared" si="0"/>
        <v>-76.7</v>
      </c>
    </row>
    <row r="10" spans="1:39" s="26" customFormat="1" ht="12.75">
      <c r="A10" s="29" t="s">
        <v>81</v>
      </c>
      <c r="B10" s="131"/>
      <c r="C10" s="131"/>
      <c r="D10" s="131"/>
      <c r="E10" s="131"/>
      <c r="F10" s="131"/>
      <c r="G10" s="128"/>
      <c r="H10" s="128">
        <v>4</v>
      </c>
      <c r="I10" s="128">
        <v>-12.2</v>
      </c>
      <c r="J10" s="128">
        <v>-6.1</v>
      </c>
      <c r="K10" s="128">
        <v>-7.1</v>
      </c>
      <c r="L10" s="128">
        <v>-7.1</v>
      </c>
      <c r="M10" s="128">
        <v>-7.1</v>
      </c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0">
        <f t="shared" si="0"/>
        <v>-35.6</v>
      </c>
    </row>
    <row r="11" spans="1:39" s="26" customFormat="1" ht="12.75">
      <c r="A11" s="29" t="s">
        <v>36</v>
      </c>
      <c r="B11" s="131"/>
      <c r="C11" s="131"/>
      <c r="D11" s="131"/>
      <c r="E11" s="131"/>
      <c r="F11" s="131"/>
      <c r="G11" s="131"/>
      <c r="H11" s="128"/>
      <c r="I11" s="128">
        <v>0</v>
      </c>
      <c r="J11" s="128">
        <v>1.4</v>
      </c>
      <c r="K11" s="128">
        <v>5.6</v>
      </c>
      <c r="L11" s="128">
        <v>8.2</v>
      </c>
      <c r="M11" s="128">
        <v>8.9</v>
      </c>
      <c r="N11" s="128">
        <v>9.6</v>
      </c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0">
        <f t="shared" si="0"/>
        <v>33.7</v>
      </c>
    </row>
    <row r="12" spans="1:39" s="26" customFormat="1" ht="12.75">
      <c r="A12" s="29" t="s">
        <v>82</v>
      </c>
      <c r="B12" s="131"/>
      <c r="C12" s="131"/>
      <c r="D12" s="131"/>
      <c r="E12" s="131"/>
      <c r="F12" s="131"/>
      <c r="G12" s="131"/>
      <c r="H12" s="131"/>
      <c r="I12" s="128"/>
      <c r="J12" s="128">
        <v>14.1</v>
      </c>
      <c r="K12" s="128">
        <v>-6.1</v>
      </c>
      <c r="L12" s="128">
        <v>-10.3</v>
      </c>
      <c r="M12" s="128">
        <v>-13.3</v>
      </c>
      <c r="N12" s="128">
        <v>-2.8</v>
      </c>
      <c r="O12" s="128">
        <v>-14.8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0">
        <f t="shared" si="0"/>
        <v>-33.2</v>
      </c>
    </row>
    <row r="13" spans="1:39" ht="12.75">
      <c r="A13" s="8" t="s">
        <v>42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>
        <v>0</v>
      </c>
      <c r="L13" s="132">
        <v>-9</v>
      </c>
      <c r="M13" s="132">
        <v>-12</v>
      </c>
      <c r="N13" s="132">
        <v>-16</v>
      </c>
      <c r="O13" s="132">
        <v>-19</v>
      </c>
      <c r="P13" s="132">
        <v>-19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0">
        <f t="shared" si="0"/>
        <v>-75</v>
      </c>
    </row>
    <row r="14" spans="1:39" s="26" customFormat="1" ht="12.75">
      <c r="A14" s="29" t="s">
        <v>44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28"/>
      <c r="L14" s="128">
        <v>0</v>
      </c>
      <c r="M14" s="128">
        <v>4</v>
      </c>
      <c r="N14" s="128">
        <v>-2</v>
      </c>
      <c r="O14" s="128">
        <v>0</v>
      </c>
      <c r="P14" s="128">
        <v>0</v>
      </c>
      <c r="Q14" s="128">
        <v>0</v>
      </c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0">
        <f t="shared" si="0"/>
        <v>2</v>
      </c>
    </row>
    <row r="15" spans="1:39" s="26" customFormat="1" ht="12.75">
      <c r="A15" s="29" t="s">
        <v>47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28"/>
      <c r="M15" s="128">
        <v>4</v>
      </c>
      <c r="N15" s="128">
        <v>5</v>
      </c>
      <c r="O15" s="128">
        <v>3</v>
      </c>
      <c r="P15" s="128">
        <v>0</v>
      </c>
      <c r="Q15" s="128">
        <v>0</v>
      </c>
      <c r="R15" s="128">
        <v>0</v>
      </c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0">
        <f t="shared" si="0"/>
        <v>12</v>
      </c>
    </row>
    <row r="16" spans="1:39" s="26" customFormat="1" ht="12.75">
      <c r="A16" s="29" t="s">
        <v>50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28"/>
      <c r="N16" s="128">
        <v>0</v>
      </c>
      <c r="O16" s="128">
        <v>-4.3</v>
      </c>
      <c r="P16" s="128">
        <v>-8.5</v>
      </c>
      <c r="Q16" s="128">
        <v>-16.6</v>
      </c>
      <c r="R16" s="128">
        <v>-20.9</v>
      </c>
      <c r="S16" s="128">
        <v>-25.7</v>
      </c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0">
        <f t="shared" si="0"/>
        <v>-76</v>
      </c>
    </row>
    <row r="17" spans="1:39" s="26" customFormat="1" ht="12.75">
      <c r="A17" s="29" t="s">
        <v>53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28"/>
      <c r="O17" s="128">
        <v>0</v>
      </c>
      <c r="P17" s="128">
        <v>0.211</v>
      </c>
      <c r="Q17" s="128">
        <v>0.104</v>
      </c>
      <c r="R17" s="128">
        <v>-0.317</v>
      </c>
      <c r="S17" s="128">
        <v>-0.433</v>
      </c>
      <c r="T17" s="128">
        <v>-0.879</v>
      </c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0">
        <f t="shared" si="0"/>
        <v>-1.314</v>
      </c>
    </row>
    <row r="18" spans="1:39" ht="12.75">
      <c r="A18" s="8" t="s">
        <v>56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v>0</v>
      </c>
      <c r="Q18" s="132">
        <v>2.985</v>
      </c>
      <c r="R18" s="132">
        <v>1.979</v>
      </c>
      <c r="S18" s="132">
        <v>-1.022</v>
      </c>
      <c r="T18" s="132">
        <v>-2.019</v>
      </c>
      <c r="U18" s="132">
        <v>-2.021</v>
      </c>
      <c r="V18" s="132">
        <v>-2.018</v>
      </c>
      <c r="W18" s="132">
        <v>-2.021</v>
      </c>
      <c r="X18" s="132">
        <v>-1.023</v>
      </c>
      <c r="Y18" s="132">
        <v>-1.023</v>
      </c>
      <c r="Z18" s="132">
        <v>-1.026</v>
      </c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0">
        <f t="shared" si="0"/>
        <v>-7.208999999999999</v>
      </c>
    </row>
    <row r="19" spans="1:39" s="26" customFormat="1" ht="12.75">
      <c r="A19" s="17" t="s">
        <v>83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28"/>
      <c r="Q19" s="128">
        <v>-1.032</v>
      </c>
      <c r="R19" s="128">
        <v>-11.089</v>
      </c>
      <c r="S19" s="128">
        <v>-9.326</v>
      </c>
      <c r="T19" s="128">
        <v>-11.364</v>
      </c>
      <c r="U19" s="128">
        <v>-13.263</v>
      </c>
      <c r="V19" s="128">
        <v>-14.818</v>
      </c>
      <c r="W19" s="128">
        <v>-18.527</v>
      </c>
      <c r="X19" s="128">
        <v>-20.367</v>
      </c>
      <c r="Y19" s="128">
        <v>-22.877000000000002</v>
      </c>
      <c r="Z19" s="128">
        <v>-26.427</v>
      </c>
      <c r="AA19" s="128">
        <v>-29.198999999999998</v>
      </c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0">
        <f t="shared" si="0"/>
        <v>-178.289</v>
      </c>
    </row>
    <row r="20" spans="1:39" s="26" customFormat="1" ht="12.75">
      <c r="A20" s="29" t="s">
        <v>61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28"/>
      <c r="R20" s="128">
        <v>0</v>
      </c>
      <c r="S20" s="128">
        <v>-0.5</v>
      </c>
      <c r="T20" s="128">
        <v>-9.6</v>
      </c>
      <c r="U20" s="128">
        <v>-30</v>
      </c>
      <c r="V20" s="128">
        <v>-15.574</v>
      </c>
      <c r="W20" s="128">
        <v>-52.2</v>
      </c>
      <c r="X20" s="128">
        <v>-38.7</v>
      </c>
      <c r="Y20" s="128">
        <v>-45.7</v>
      </c>
      <c r="Z20" s="128">
        <v>-53.4</v>
      </c>
      <c r="AA20" s="128">
        <v>-7.13</v>
      </c>
      <c r="AB20" s="128">
        <v>-56.7</v>
      </c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0">
        <f t="shared" si="0"/>
        <v>-309.504</v>
      </c>
    </row>
    <row r="21" spans="1:39" s="26" customFormat="1" ht="12.75">
      <c r="A21" s="29" t="s">
        <v>64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28"/>
      <c r="S21" s="128">
        <v>-1.074</v>
      </c>
      <c r="T21" s="128">
        <v>0.484</v>
      </c>
      <c r="U21" s="128">
        <v>2.208</v>
      </c>
      <c r="V21" s="128">
        <v>1.149</v>
      </c>
      <c r="W21" s="128">
        <v>3.517</v>
      </c>
      <c r="X21" s="128">
        <v>4.388</v>
      </c>
      <c r="Y21" s="128">
        <v>4.465</v>
      </c>
      <c r="Z21" s="128">
        <v>5.817</v>
      </c>
      <c r="AA21" s="128">
        <v>6.379</v>
      </c>
      <c r="AB21" s="128">
        <v>6.939</v>
      </c>
      <c r="AC21" s="128">
        <v>8.498</v>
      </c>
      <c r="AD21" s="131"/>
      <c r="AE21" s="131"/>
      <c r="AF21" s="131"/>
      <c r="AG21" s="131"/>
      <c r="AH21" s="131"/>
      <c r="AI21" s="131"/>
      <c r="AJ21" s="131"/>
      <c r="AK21" s="131"/>
      <c r="AL21" s="131"/>
      <c r="AM21" s="130">
        <f t="shared" si="0"/>
        <v>42.769999999999996</v>
      </c>
    </row>
    <row r="22" spans="1:39" s="26" customFormat="1" ht="12.75">
      <c r="A22" s="29" t="s">
        <v>67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28"/>
      <c r="T22" s="128">
        <v>0</v>
      </c>
      <c r="U22" s="128">
        <v>6.978</v>
      </c>
      <c r="V22" s="128">
        <v>3.816</v>
      </c>
      <c r="W22" s="128">
        <v>4.966</v>
      </c>
      <c r="X22" s="128">
        <v>2.402</v>
      </c>
      <c r="Y22" s="128">
        <v>1.26</v>
      </c>
      <c r="Z22" s="128">
        <v>1.028</v>
      </c>
      <c r="AA22" s="128">
        <v>0.967</v>
      </c>
      <c r="AB22" s="128">
        <v>1.33</v>
      </c>
      <c r="AC22" s="128">
        <v>1.54</v>
      </c>
      <c r="AD22" s="128">
        <v>1.45</v>
      </c>
      <c r="AE22" s="131"/>
      <c r="AF22" s="131"/>
      <c r="AG22" s="131"/>
      <c r="AH22" s="131"/>
      <c r="AI22" s="131"/>
      <c r="AJ22" s="131"/>
      <c r="AK22" s="131"/>
      <c r="AL22" s="131"/>
      <c r="AM22" s="130">
        <f t="shared" si="0"/>
        <v>25.737</v>
      </c>
    </row>
    <row r="23" spans="1:39" ht="12.75">
      <c r="A23" s="8" t="s">
        <v>70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>
        <v>13.551</v>
      </c>
      <c r="V23" s="132">
        <v>10.209</v>
      </c>
      <c r="W23" s="132">
        <v>14.223000000000003</v>
      </c>
      <c r="X23" s="132">
        <v>11.92</v>
      </c>
      <c r="Y23" s="132">
        <v>10.756</v>
      </c>
      <c r="Z23" s="132">
        <v>10.176000000000002</v>
      </c>
      <c r="AA23" s="132">
        <v>8.629</v>
      </c>
      <c r="AB23" s="132">
        <v>8.881</v>
      </c>
      <c r="AC23" s="132">
        <v>8.283999999999999</v>
      </c>
      <c r="AD23" s="132">
        <v>8.947</v>
      </c>
      <c r="AE23" s="132">
        <v>9.021</v>
      </c>
      <c r="AF23" s="132"/>
      <c r="AG23" s="132"/>
      <c r="AH23" s="132"/>
      <c r="AI23" s="132"/>
      <c r="AJ23" s="132"/>
      <c r="AK23" s="132"/>
      <c r="AL23" s="132"/>
      <c r="AM23" s="130">
        <f t="shared" si="0"/>
        <v>114.59700000000002</v>
      </c>
    </row>
    <row r="24" spans="1:39" s="26" customFormat="1" ht="12.75">
      <c r="A24" s="27" t="s">
        <v>73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28"/>
      <c r="V24" s="128">
        <v>11.379</v>
      </c>
      <c r="W24" s="128">
        <v>10.447</v>
      </c>
      <c r="X24" s="128">
        <v>10.4</v>
      </c>
      <c r="Y24" s="128">
        <v>9.706</v>
      </c>
      <c r="Z24" s="128">
        <v>7.811999999999998</v>
      </c>
      <c r="AA24" s="128">
        <v>10.355</v>
      </c>
      <c r="AB24" s="128">
        <v>10.261999999999997</v>
      </c>
      <c r="AC24" s="128">
        <v>10.143</v>
      </c>
      <c r="AD24" s="128">
        <v>9.816999999999997</v>
      </c>
      <c r="AE24" s="128">
        <v>11.322000000000003</v>
      </c>
      <c r="AF24" s="128">
        <v>12.575999999999992</v>
      </c>
      <c r="AG24" s="131"/>
      <c r="AH24" s="131"/>
      <c r="AI24" s="131"/>
      <c r="AJ24" s="131"/>
      <c r="AK24" s="131"/>
      <c r="AL24" s="131"/>
      <c r="AM24" s="130">
        <f t="shared" si="0"/>
        <v>114.219</v>
      </c>
    </row>
    <row r="25" spans="1:39" s="26" customFormat="1" ht="12.75">
      <c r="A25" s="27" t="s">
        <v>76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28"/>
      <c r="W25" s="128">
        <v>9.745</v>
      </c>
      <c r="X25" s="128">
        <v>15.173</v>
      </c>
      <c r="Y25" s="128">
        <v>11.693</v>
      </c>
      <c r="Z25" s="128">
        <v>12.445</v>
      </c>
      <c r="AA25" s="128">
        <v>9.259</v>
      </c>
      <c r="AB25" s="128">
        <v>8.651</v>
      </c>
      <c r="AC25" s="128">
        <v>9.734000000000002</v>
      </c>
      <c r="AD25" s="128">
        <v>9.803999999999998</v>
      </c>
      <c r="AE25" s="128">
        <v>9.343</v>
      </c>
      <c r="AF25" s="128">
        <v>9.138</v>
      </c>
      <c r="AG25" s="128">
        <v>9.098</v>
      </c>
      <c r="AH25" s="128"/>
      <c r="AI25" s="131"/>
      <c r="AJ25" s="131"/>
      <c r="AK25" s="131"/>
      <c r="AL25" s="131"/>
      <c r="AM25" s="130">
        <f t="shared" si="0"/>
        <v>114.083</v>
      </c>
    </row>
    <row r="26" spans="1:39" s="26" customFormat="1" ht="12.75">
      <c r="A26" s="27" t="s">
        <v>77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28"/>
      <c r="X26" s="128">
        <v>16.352</v>
      </c>
      <c r="Y26" s="128">
        <v>25.206000000000003</v>
      </c>
      <c r="Z26" s="128">
        <v>19.828</v>
      </c>
      <c r="AA26" s="128">
        <v>36.509</v>
      </c>
      <c r="AB26" s="128">
        <v>50.906</v>
      </c>
      <c r="AC26" s="128">
        <v>55.830999999999996</v>
      </c>
      <c r="AD26" s="128">
        <v>59.366</v>
      </c>
      <c r="AE26" s="128">
        <v>62.507999999999996</v>
      </c>
      <c r="AF26" s="128">
        <v>65.249</v>
      </c>
      <c r="AG26" s="128">
        <v>70.234</v>
      </c>
      <c r="AH26" s="128">
        <v>76.163</v>
      </c>
      <c r="AI26" s="128"/>
      <c r="AJ26" s="128"/>
      <c r="AK26" s="128"/>
      <c r="AL26" s="128"/>
      <c r="AM26" s="130">
        <f t="shared" si="0"/>
        <v>538.1519999999999</v>
      </c>
    </row>
    <row r="27" spans="1:39" ht="12.75">
      <c r="A27" s="42" t="s">
        <v>84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128">
        <v>0.065</v>
      </c>
      <c r="Z27" s="128">
        <v>5.405</v>
      </c>
      <c r="AA27" s="128">
        <v>9.0872</v>
      </c>
      <c r="AB27" s="128">
        <v>0.734</v>
      </c>
      <c r="AC27" s="128">
        <v>0.779</v>
      </c>
      <c r="AD27" s="128">
        <v>3.2159999999999997</v>
      </c>
      <c r="AE27" s="128">
        <v>1.47</v>
      </c>
      <c r="AF27" s="128">
        <v>-1.768</v>
      </c>
      <c r="AG27" s="128">
        <v>-2.464</v>
      </c>
      <c r="AH27" s="128">
        <v>-2.339</v>
      </c>
      <c r="AI27" s="128">
        <v>-1.6440000000000001</v>
      </c>
      <c r="AJ27" s="128"/>
      <c r="AK27" s="128"/>
      <c r="AL27" s="128"/>
      <c r="AM27" s="130">
        <f t="shared" si="0"/>
        <v>12.5412</v>
      </c>
    </row>
    <row r="28" spans="1:39" ht="12.75">
      <c r="A28" s="8" t="s">
        <v>85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>
        <v>0.275</v>
      </c>
      <c r="AA28" s="132">
        <v>22.1</v>
      </c>
      <c r="AB28" s="132">
        <v>8.8</v>
      </c>
      <c r="AC28" s="132">
        <v>11.5</v>
      </c>
      <c r="AD28" s="132">
        <v>10.6</v>
      </c>
      <c r="AE28" s="132">
        <v>11.2</v>
      </c>
      <c r="AF28" s="132">
        <v>13.1</v>
      </c>
      <c r="AG28" s="132">
        <v>12</v>
      </c>
      <c r="AH28" s="132">
        <v>14</v>
      </c>
      <c r="AI28" s="132">
        <v>12.9</v>
      </c>
      <c r="AJ28" s="132">
        <v>13.9</v>
      </c>
      <c r="AK28" s="132"/>
      <c r="AL28" s="132"/>
      <c r="AM28" s="130">
        <f t="shared" si="0"/>
        <v>116.475</v>
      </c>
    </row>
    <row r="29" spans="1:39" ht="12.75">
      <c r="A29" s="4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36"/>
      <c r="AK29" s="36"/>
      <c r="AL29" s="36"/>
      <c r="AM29" s="130"/>
    </row>
    <row r="30" spans="1:39" ht="12.75">
      <c r="A30" s="41" t="s">
        <v>111</v>
      </c>
      <c r="B30" s="133">
        <f aca="true" t="shared" si="1" ref="B30:AJ30">SUM(B5:B28)</f>
        <v>0</v>
      </c>
      <c r="C30" s="133">
        <f t="shared" si="1"/>
        <v>-11</v>
      </c>
      <c r="D30" s="133">
        <f t="shared" si="1"/>
        <v>-19</v>
      </c>
      <c r="E30" s="133">
        <f t="shared" si="1"/>
        <v>-30</v>
      </c>
      <c r="F30" s="133">
        <f t="shared" si="1"/>
        <v>-25</v>
      </c>
      <c r="G30" s="133">
        <f t="shared" si="1"/>
        <v>-41.9</v>
      </c>
      <c r="H30" s="133">
        <f t="shared" si="1"/>
        <v>-31.5</v>
      </c>
      <c r="I30" s="133">
        <f t="shared" si="1"/>
        <v>-40.3</v>
      </c>
      <c r="J30" s="133">
        <f t="shared" si="1"/>
        <v>-19.299999999999997</v>
      </c>
      <c r="K30" s="133">
        <f t="shared" si="1"/>
        <v>-28.299999999999997</v>
      </c>
      <c r="L30" s="133">
        <f t="shared" si="1"/>
        <v>-34.7</v>
      </c>
      <c r="M30" s="133">
        <f t="shared" si="1"/>
        <v>-15.5</v>
      </c>
      <c r="N30" s="133">
        <f t="shared" si="1"/>
        <v>-6.199999999999999</v>
      </c>
      <c r="O30" s="133">
        <f t="shared" si="1"/>
        <v>-35.099999999999994</v>
      </c>
      <c r="P30" s="133">
        <f t="shared" si="1"/>
        <v>-27.289</v>
      </c>
      <c r="Q30" s="133">
        <f t="shared" si="1"/>
        <v>-14.543000000000003</v>
      </c>
      <c r="R30" s="133">
        <f t="shared" si="1"/>
        <v>-30.326999999999998</v>
      </c>
      <c r="S30" s="133">
        <f t="shared" si="1"/>
        <v>-38.05499999999999</v>
      </c>
      <c r="T30" s="133">
        <f t="shared" si="1"/>
        <v>-23.378</v>
      </c>
      <c r="U30" s="133">
        <f t="shared" si="1"/>
        <v>-22.546999999999997</v>
      </c>
      <c r="V30" s="133">
        <f t="shared" si="1"/>
        <v>-5.8569999999999975</v>
      </c>
      <c r="W30" s="133">
        <f t="shared" si="1"/>
        <v>-29.850000000000016</v>
      </c>
      <c r="X30" s="133">
        <f t="shared" si="1"/>
        <v>0.5449999999999964</v>
      </c>
      <c r="Y30" s="133">
        <f t="shared" si="1"/>
        <v>-6.44900000000001</v>
      </c>
      <c r="Z30" s="133">
        <f t="shared" si="1"/>
        <v>-18.066999999999997</v>
      </c>
      <c r="AA30" s="133">
        <f t="shared" si="1"/>
        <v>66.9562</v>
      </c>
      <c r="AB30" s="133">
        <f t="shared" si="1"/>
        <v>39.803</v>
      </c>
      <c r="AC30" s="133">
        <f t="shared" si="1"/>
        <v>106.309</v>
      </c>
      <c r="AD30" s="133">
        <f t="shared" si="1"/>
        <v>103.19999999999997</v>
      </c>
      <c r="AE30" s="133">
        <f t="shared" si="1"/>
        <v>104.864</v>
      </c>
      <c r="AF30" s="133">
        <f t="shared" si="1"/>
        <v>98.29499999999999</v>
      </c>
      <c r="AG30" s="133">
        <f t="shared" si="1"/>
        <v>88.868</v>
      </c>
      <c r="AH30" s="133">
        <f t="shared" si="1"/>
        <v>87.824</v>
      </c>
      <c r="AI30" s="133">
        <f t="shared" si="1"/>
        <v>11.256</v>
      </c>
      <c r="AJ30" s="133">
        <f t="shared" si="1"/>
        <v>13.9</v>
      </c>
      <c r="AK30" s="133"/>
      <c r="AL30" s="133"/>
      <c r="AM30" s="133">
        <f>SUM(AM5:AM28)</f>
        <v>153.75819999999973</v>
      </c>
    </row>
    <row r="31" spans="2:39" ht="12.7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8">
      <c r="A32" s="47" t="s">
        <v>88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2.75">
      <c r="A33" s="32" t="s">
        <v>112</v>
      </c>
      <c r="B33" s="36"/>
      <c r="C33" s="48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255" ht="12.75">
      <c r="A34" s="9"/>
      <c r="B34" s="134"/>
      <c r="C34" s="134"/>
      <c r="D34" s="135" t="s">
        <v>79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33" t="s">
        <v>141</v>
      </c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18" customHeight="1">
      <c r="A35" s="124" t="s">
        <v>78</v>
      </c>
      <c r="B35" s="126">
        <v>1981</v>
      </c>
      <c r="C35" s="126">
        <v>1982</v>
      </c>
      <c r="D35" s="126">
        <v>1983</v>
      </c>
      <c r="E35" s="126">
        <v>1984</v>
      </c>
      <c r="F35" s="126">
        <v>1985</v>
      </c>
      <c r="G35" s="126">
        <v>1986</v>
      </c>
      <c r="H35" s="126">
        <v>1987</v>
      </c>
      <c r="I35" s="126">
        <v>1988</v>
      </c>
      <c r="J35" s="126">
        <v>1989</v>
      </c>
      <c r="K35" s="126">
        <v>1990</v>
      </c>
      <c r="L35" s="126">
        <v>1991</v>
      </c>
      <c r="M35" s="126">
        <v>1992</v>
      </c>
      <c r="N35" s="126">
        <v>1993</v>
      </c>
      <c r="O35" s="126">
        <v>1994</v>
      </c>
      <c r="P35" s="126">
        <v>1995</v>
      </c>
      <c r="Q35" s="126">
        <v>1996</v>
      </c>
      <c r="R35" s="126">
        <v>1997</v>
      </c>
      <c r="S35" s="126">
        <v>1998</v>
      </c>
      <c r="T35" s="126">
        <v>1999</v>
      </c>
      <c r="U35" s="126">
        <v>2000</v>
      </c>
      <c r="V35" s="126">
        <v>2001</v>
      </c>
      <c r="W35" s="126">
        <v>2002</v>
      </c>
      <c r="X35" s="126">
        <v>2003</v>
      </c>
      <c r="Y35" s="126">
        <v>2004</v>
      </c>
      <c r="Z35" s="126">
        <v>2005</v>
      </c>
      <c r="AA35" s="126">
        <v>2006</v>
      </c>
      <c r="AB35" s="126">
        <v>2007</v>
      </c>
      <c r="AC35" s="126">
        <v>2008</v>
      </c>
      <c r="AD35" s="126">
        <v>2009</v>
      </c>
      <c r="AE35" s="126">
        <v>2010</v>
      </c>
      <c r="AF35" s="126">
        <v>2011</v>
      </c>
      <c r="AG35" s="126">
        <v>2012</v>
      </c>
      <c r="AH35" s="126">
        <v>2013</v>
      </c>
      <c r="AI35" s="126">
        <v>2014</v>
      </c>
      <c r="AJ35" s="126">
        <v>2015</v>
      </c>
      <c r="AK35" s="126">
        <v>2016</v>
      </c>
      <c r="AL35" s="126">
        <v>2017</v>
      </c>
      <c r="AM35" s="136" t="s">
        <v>142</v>
      </c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42" ht="12.75">
      <c r="A36" s="17" t="s">
        <v>7</v>
      </c>
      <c r="B36" s="36">
        <v>0</v>
      </c>
      <c r="C36" s="36">
        <v>-11</v>
      </c>
      <c r="D36" s="36">
        <v>-19</v>
      </c>
      <c r="E36" s="36">
        <v>-30</v>
      </c>
      <c r="F36" s="36">
        <v>-25</v>
      </c>
      <c r="G36" s="36">
        <v>-41.9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130">
        <f>SUM(B36:AK36)</f>
        <v>-126.9</v>
      </c>
      <c r="AN36" s="7"/>
      <c r="AO36" s="6"/>
      <c r="AP36" s="6"/>
    </row>
    <row r="37" spans="1:42" ht="12.75">
      <c r="A37" s="17" t="s">
        <v>21</v>
      </c>
      <c r="B37" s="36"/>
      <c r="C37" s="36"/>
      <c r="D37" s="36">
        <v>2</v>
      </c>
      <c r="E37" s="36">
        <v>1</v>
      </c>
      <c r="F37" s="36">
        <v>8</v>
      </c>
      <c r="G37" s="36">
        <v>-6.9</v>
      </c>
      <c r="H37" s="36">
        <v>-31.5</v>
      </c>
      <c r="I37" s="36">
        <v>-40.3</v>
      </c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130">
        <f aca="true" t="shared" si="2" ref="AM37:AM59">SUM(B37:AK37)</f>
        <v>-67.69999999999999</v>
      </c>
      <c r="AN37" s="7"/>
      <c r="AO37" s="6"/>
      <c r="AP37" s="6"/>
    </row>
    <row r="38" spans="1:42" ht="12.75">
      <c r="A38" s="17" t="s">
        <v>24</v>
      </c>
      <c r="B38" s="36"/>
      <c r="C38" s="36"/>
      <c r="D38" s="36"/>
      <c r="E38" s="36">
        <v>0</v>
      </c>
      <c r="F38" s="36">
        <v>11</v>
      </c>
      <c r="G38" s="36">
        <v>0.09999999999999964</v>
      </c>
      <c r="H38" s="36">
        <v>-21.5</v>
      </c>
      <c r="I38" s="36">
        <v>-29.3</v>
      </c>
      <c r="J38" s="36">
        <v>-19.3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130">
        <f t="shared" si="2"/>
        <v>-59</v>
      </c>
      <c r="AN38" s="7"/>
      <c r="AO38" s="6"/>
      <c r="AP38" s="6"/>
    </row>
    <row r="39" spans="1:42" ht="12.75">
      <c r="A39" s="8" t="s">
        <v>27</v>
      </c>
      <c r="B39" s="132"/>
      <c r="C39" s="132"/>
      <c r="D39" s="132"/>
      <c r="E39" s="132"/>
      <c r="F39" s="132">
        <v>0</v>
      </c>
      <c r="G39" s="132">
        <v>4.1</v>
      </c>
      <c r="H39" s="132">
        <v>-13.5</v>
      </c>
      <c r="I39" s="132">
        <v>-18.3</v>
      </c>
      <c r="J39" s="132">
        <v>-3.3</v>
      </c>
      <c r="K39" s="132">
        <v>-28.3</v>
      </c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0">
        <f t="shared" si="2"/>
        <v>-59.300000000000004</v>
      </c>
      <c r="AN39" s="7"/>
      <c r="AO39" s="6"/>
      <c r="AP39" s="6"/>
    </row>
    <row r="40" spans="1:42" ht="12.75">
      <c r="A40" s="17" t="s">
        <v>30</v>
      </c>
      <c r="B40" s="36"/>
      <c r="C40" s="36"/>
      <c r="D40" s="36"/>
      <c r="E40" s="36"/>
      <c r="F40" s="36"/>
      <c r="G40" s="36">
        <v>-4</v>
      </c>
      <c r="H40" s="36">
        <v>-14.7</v>
      </c>
      <c r="I40" s="36">
        <v>-21.7</v>
      </c>
      <c r="J40" s="36">
        <v>-3.1</v>
      </c>
      <c r="K40" s="36">
        <v>-23.1</v>
      </c>
      <c r="L40" s="36">
        <v>-34.7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130">
        <f t="shared" si="2"/>
        <v>-101.3</v>
      </c>
      <c r="AN40" s="7"/>
      <c r="AO40" s="6"/>
      <c r="AP40" s="6"/>
    </row>
    <row r="41" spans="1:42" ht="12.75">
      <c r="A41" s="17" t="s">
        <v>81</v>
      </c>
      <c r="B41" s="36"/>
      <c r="C41" s="36"/>
      <c r="D41" s="36"/>
      <c r="E41" s="36"/>
      <c r="F41" s="36"/>
      <c r="G41" s="36"/>
      <c r="H41" s="36">
        <v>4</v>
      </c>
      <c r="I41" s="36">
        <v>-12.2</v>
      </c>
      <c r="J41" s="36">
        <v>9.4</v>
      </c>
      <c r="K41" s="36">
        <v>-7.6</v>
      </c>
      <c r="L41" s="36">
        <v>-18.2</v>
      </c>
      <c r="M41" s="36">
        <v>-15.5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130">
        <f t="shared" si="2"/>
        <v>-40.099999999999994</v>
      </c>
      <c r="AN41" s="7"/>
      <c r="AO41" s="6"/>
      <c r="AP41" s="6"/>
    </row>
    <row r="42" spans="1:42" ht="12.75">
      <c r="A42" s="17" t="s">
        <v>36</v>
      </c>
      <c r="B42" s="36"/>
      <c r="C42" s="36"/>
      <c r="D42" s="36"/>
      <c r="E42" s="36"/>
      <c r="F42" s="36"/>
      <c r="G42" s="36"/>
      <c r="H42" s="36"/>
      <c r="I42" s="36">
        <v>0</v>
      </c>
      <c r="J42" s="36">
        <v>15.5</v>
      </c>
      <c r="K42" s="36">
        <v>-0.5</v>
      </c>
      <c r="L42" s="36">
        <v>-11.1</v>
      </c>
      <c r="M42" s="36">
        <v>-8.4</v>
      </c>
      <c r="N42" s="36">
        <v>-6.2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130">
        <f t="shared" si="2"/>
        <v>-10.7</v>
      </c>
      <c r="AN42" s="7"/>
      <c r="AO42" s="6"/>
      <c r="AP42" s="6"/>
    </row>
    <row r="43" spans="1:42" ht="12.75">
      <c r="A43" s="17" t="s">
        <v>82</v>
      </c>
      <c r="B43" s="36"/>
      <c r="C43" s="36"/>
      <c r="D43" s="36"/>
      <c r="E43" s="36"/>
      <c r="F43" s="36"/>
      <c r="G43" s="36"/>
      <c r="H43" s="36"/>
      <c r="I43" s="36"/>
      <c r="J43" s="36">
        <v>14.1</v>
      </c>
      <c r="K43" s="36">
        <v>-6.1</v>
      </c>
      <c r="L43" s="36">
        <v>-19.3</v>
      </c>
      <c r="M43" s="36">
        <v>-17.3</v>
      </c>
      <c r="N43" s="36">
        <v>-15.8</v>
      </c>
      <c r="O43" s="36">
        <v>-35.1</v>
      </c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130">
        <f t="shared" si="2"/>
        <v>-79.5</v>
      </c>
      <c r="AN43" s="7"/>
      <c r="AO43" s="6"/>
      <c r="AP43" s="6"/>
    </row>
    <row r="44" spans="1:42" ht="12.75">
      <c r="A44" s="8" t="s">
        <v>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>
        <v>0</v>
      </c>
      <c r="L44" s="132">
        <v>-9</v>
      </c>
      <c r="M44" s="132">
        <v>-4</v>
      </c>
      <c r="N44" s="132">
        <v>-13</v>
      </c>
      <c r="O44" s="132">
        <v>-20.3</v>
      </c>
      <c r="P44" s="132">
        <v>-27.289</v>
      </c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0">
        <f t="shared" si="2"/>
        <v>-73.589</v>
      </c>
      <c r="AN44" s="7"/>
      <c r="AO44" s="6"/>
      <c r="AP44" s="6"/>
    </row>
    <row r="45" spans="1:42" ht="12.75">
      <c r="A45" s="17" t="s">
        <v>44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>
        <v>0</v>
      </c>
      <c r="M45" s="36">
        <v>8</v>
      </c>
      <c r="N45" s="36">
        <v>3</v>
      </c>
      <c r="O45" s="36">
        <v>-1.3</v>
      </c>
      <c r="P45" s="36">
        <v>-8.289</v>
      </c>
      <c r="Q45" s="36">
        <v>-14.543000000000003</v>
      </c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130">
        <f t="shared" si="2"/>
        <v>-13.132000000000003</v>
      </c>
      <c r="AN45" s="7"/>
      <c r="AO45" s="6"/>
      <c r="AP45" s="6"/>
    </row>
    <row r="46" spans="1:42" ht="12.75">
      <c r="A46" s="17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>
        <v>4</v>
      </c>
      <c r="N46" s="36">
        <v>5</v>
      </c>
      <c r="O46" s="36">
        <v>-1.3</v>
      </c>
      <c r="P46" s="36">
        <v>-8.289</v>
      </c>
      <c r="Q46" s="36">
        <v>-14.543000000000003</v>
      </c>
      <c r="R46" s="36">
        <v>-30.326999999999998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130">
        <f t="shared" si="2"/>
        <v>-45.459</v>
      </c>
      <c r="AN46" s="7"/>
      <c r="AO46" s="6"/>
      <c r="AP46" s="6"/>
    </row>
    <row r="47" spans="1:42" ht="12.75">
      <c r="A47" s="17" t="s">
        <v>50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>
        <v>0</v>
      </c>
      <c r="O47" s="36">
        <v>-4.3</v>
      </c>
      <c r="P47" s="36">
        <v>-8.289</v>
      </c>
      <c r="Q47" s="36">
        <v>-14.543000000000003</v>
      </c>
      <c r="R47" s="36">
        <v>-30.326999999999998</v>
      </c>
      <c r="S47" s="36">
        <v>-38.055</v>
      </c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130">
        <f t="shared" si="2"/>
        <v>-95.51400000000001</v>
      </c>
      <c r="AN47" s="7"/>
      <c r="AO47" s="6"/>
      <c r="AP47" s="6"/>
    </row>
    <row r="48" spans="1:42" ht="12.75">
      <c r="A48" s="17" t="s">
        <v>53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>
        <v>0</v>
      </c>
      <c r="P48" s="36">
        <v>0.211</v>
      </c>
      <c r="Q48" s="36">
        <v>2.057</v>
      </c>
      <c r="R48" s="36">
        <v>-9.427</v>
      </c>
      <c r="S48" s="36">
        <v>-12.355</v>
      </c>
      <c r="T48" s="36">
        <v>-23.378</v>
      </c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130">
        <f t="shared" si="2"/>
        <v>-42.891999999999996</v>
      </c>
      <c r="AN48" s="7"/>
      <c r="AO48" s="6"/>
      <c r="AP48" s="6"/>
    </row>
    <row r="49" spans="1:42" ht="12.75">
      <c r="A49" s="8" t="s">
        <v>56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>
        <v>0</v>
      </c>
      <c r="Q49" s="132">
        <v>1.9529999999999998</v>
      </c>
      <c r="R49" s="132">
        <v>-9.11</v>
      </c>
      <c r="S49" s="132">
        <v>-11.922</v>
      </c>
      <c r="T49" s="132">
        <v>-22.499000000000002</v>
      </c>
      <c r="U49" s="132">
        <v>-22.546999999999997</v>
      </c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0">
        <f t="shared" si="2"/>
        <v>-64.125</v>
      </c>
      <c r="AN49" s="7"/>
      <c r="AO49" s="6"/>
      <c r="AP49" s="6"/>
    </row>
    <row r="50" spans="1:42" ht="12.75">
      <c r="A50" s="30" t="s">
        <v>83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>
        <v>-1.032</v>
      </c>
      <c r="R50" s="36">
        <v>-11.089</v>
      </c>
      <c r="S50" s="36">
        <v>-10.9</v>
      </c>
      <c r="T50" s="36">
        <v>-20.48</v>
      </c>
      <c r="U50" s="36">
        <v>-20.525999999999996</v>
      </c>
      <c r="V50" s="36">
        <v>-3.838999999999999</v>
      </c>
      <c r="W50" s="36">
        <v>-27.829000000000008</v>
      </c>
      <c r="X50" s="36">
        <v>1.5679999999999854</v>
      </c>
      <c r="Y50" s="36">
        <v>-5.4909999999999926</v>
      </c>
      <c r="Z50" s="36">
        <v>-22.721</v>
      </c>
      <c r="AA50" s="36">
        <v>35.769</v>
      </c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130">
        <f t="shared" si="2"/>
        <v>-86.57000000000002</v>
      </c>
      <c r="AN50" s="7"/>
      <c r="AO50" s="6"/>
      <c r="AP50" s="6"/>
    </row>
    <row r="51" spans="1:42" ht="12.75">
      <c r="A51" s="17" t="s">
        <v>61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>
        <v>0</v>
      </c>
      <c r="S51" s="36">
        <v>-1.574</v>
      </c>
      <c r="T51" s="36">
        <v>-9.116</v>
      </c>
      <c r="U51" s="36">
        <v>-7.263</v>
      </c>
      <c r="V51" s="36">
        <v>10.978999999999997</v>
      </c>
      <c r="W51" s="36">
        <v>-9.301999999999998</v>
      </c>
      <c r="X51" s="36">
        <v>21.935</v>
      </c>
      <c r="Y51" s="36">
        <v>17.38600000000001</v>
      </c>
      <c r="Z51" s="36">
        <v>3.7060000000000004</v>
      </c>
      <c r="AA51" s="36">
        <v>64.96799999999999</v>
      </c>
      <c r="AB51" s="36">
        <v>30.26899999999999</v>
      </c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130">
        <f t="shared" si="2"/>
        <v>121.98799999999999</v>
      </c>
      <c r="AN51" s="7"/>
      <c r="AO51" s="6"/>
      <c r="AP51" s="6"/>
    </row>
    <row r="52" spans="1:42" ht="12.75">
      <c r="A52" s="17" t="s">
        <v>64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>
        <v>-1.074</v>
      </c>
      <c r="T52" s="36">
        <v>0.484</v>
      </c>
      <c r="U52" s="36">
        <v>22.737000000000002</v>
      </c>
      <c r="V52" s="36">
        <v>26.552999999999997</v>
      </c>
      <c r="W52" s="36">
        <v>42.898</v>
      </c>
      <c r="X52" s="36">
        <v>60.635</v>
      </c>
      <c r="Y52" s="36">
        <v>63.086</v>
      </c>
      <c r="Z52" s="36">
        <v>57.105999999999995</v>
      </c>
      <c r="AA52" s="36">
        <v>72.098</v>
      </c>
      <c r="AB52" s="36">
        <v>86.969</v>
      </c>
      <c r="AC52" s="36">
        <v>94.03</v>
      </c>
      <c r="AD52" s="36"/>
      <c r="AE52" s="36"/>
      <c r="AF52" s="36"/>
      <c r="AG52" s="36"/>
      <c r="AH52" s="36"/>
      <c r="AI52" s="36"/>
      <c r="AJ52" s="36"/>
      <c r="AK52" s="36"/>
      <c r="AL52" s="36"/>
      <c r="AM52" s="130">
        <f t="shared" si="2"/>
        <v>525.522</v>
      </c>
      <c r="AN52" s="7"/>
      <c r="AO52" s="6"/>
      <c r="AP52" s="6"/>
    </row>
    <row r="53" spans="1:42" ht="12.75">
      <c r="A53" s="17" t="s">
        <v>67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>
        <v>0</v>
      </c>
      <c r="U53" s="36">
        <v>20.529000000000003</v>
      </c>
      <c r="V53" s="36">
        <v>25.403999999999996</v>
      </c>
      <c r="W53" s="36">
        <v>39.381</v>
      </c>
      <c r="X53" s="36">
        <v>56.247</v>
      </c>
      <c r="Y53" s="36">
        <v>58.621</v>
      </c>
      <c r="Z53" s="36">
        <v>51.289</v>
      </c>
      <c r="AA53" s="36">
        <v>65.719</v>
      </c>
      <c r="AB53" s="36">
        <v>80.03</v>
      </c>
      <c r="AC53" s="36">
        <v>85.53200000000001</v>
      </c>
      <c r="AD53" s="36">
        <v>89.38399999999999</v>
      </c>
      <c r="AE53" s="36"/>
      <c r="AF53" s="36"/>
      <c r="AG53" s="36"/>
      <c r="AH53" s="36"/>
      <c r="AI53" s="36"/>
      <c r="AJ53" s="36"/>
      <c r="AK53" s="36"/>
      <c r="AL53" s="36"/>
      <c r="AM53" s="130">
        <f t="shared" si="2"/>
        <v>572.1360000000001</v>
      </c>
      <c r="AN53" s="7"/>
      <c r="AO53" s="6"/>
      <c r="AP53" s="6"/>
    </row>
    <row r="54" spans="1:42" ht="12.75">
      <c r="A54" s="8" t="s">
        <v>70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>
        <v>13.551</v>
      </c>
      <c r="V54" s="132">
        <v>21.587999999999997</v>
      </c>
      <c r="W54" s="132">
        <v>34.415</v>
      </c>
      <c r="X54" s="132">
        <v>53.845</v>
      </c>
      <c r="Y54" s="132">
        <v>57.361</v>
      </c>
      <c r="Z54" s="132">
        <v>50.260999999999996</v>
      </c>
      <c r="AA54" s="132">
        <v>64.752</v>
      </c>
      <c r="AB54" s="132">
        <v>78.7</v>
      </c>
      <c r="AC54" s="132">
        <v>83.99199999999999</v>
      </c>
      <c r="AD54" s="132">
        <v>87.934</v>
      </c>
      <c r="AE54" s="132">
        <v>92.19399999999999</v>
      </c>
      <c r="AF54" s="132"/>
      <c r="AG54" s="132"/>
      <c r="AH54" s="132"/>
      <c r="AI54" s="132"/>
      <c r="AJ54" s="132"/>
      <c r="AK54" s="132"/>
      <c r="AL54" s="132"/>
      <c r="AM54" s="130">
        <f t="shared" si="2"/>
        <v>638.5929999999998</v>
      </c>
      <c r="AN54" s="7"/>
      <c r="AO54" s="6"/>
      <c r="AP54" s="6"/>
    </row>
    <row r="55" spans="1:42" ht="12.75">
      <c r="A55" s="17" t="s">
        <v>73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>
        <v>11.379</v>
      </c>
      <c r="W55" s="36">
        <v>20.192</v>
      </c>
      <c r="X55" s="36">
        <v>41.925</v>
      </c>
      <c r="Y55" s="36">
        <v>46.605</v>
      </c>
      <c r="Z55" s="36">
        <v>40.085</v>
      </c>
      <c r="AA55" s="36">
        <v>56.123000000000005</v>
      </c>
      <c r="AB55" s="36">
        <v>69.819</v>
      </c>
      <c r="AC55" s="36">
        <v>75.708</v>
      </c>
      <c r="AD55" s="36">
        <v>78.987</v>
      </c>
      <c r="AE55" s="36">
        <v>83.173</v>
      </c>
      <c r="AF55" s="36">
        <v>86.963</v>
      </c>
      <c r="AG55" s="36"/>
      <c r="AH55" s="36"/>
      <c r="AI55" s="36"/>
      <c r="AJ55" s="36"/>
      <c r="AK55" s="36"/>
      <c r="AL55" s="36"/>
      <c r="AM55" s="130">
        <f t="shared" si="2"/>
        <v>610.959</v>
      </c>
      <c r="AN55" s="7"/>
      <c r="AO55" s="6"/>
      <c r="AP55" s="6"/>
    </row>
    <row r="56" spans="1:42" ht="12.75">
      <c r="A56" s="17" t="s">
        <v>76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>
        <v>9.745</v>
      </c>
      <c r="X56" s="36">
        <v>31.525</v>
      </c>
      <c r="Y56" s="36">
        <v>36.899</v>
      </c>
      <c r="Z56" s="36">
        <v>32.273</v>
      </c>
      <c r="AA56" s="36">
        <v>45.768</v>
      </c>
      <c r="AB56" s="36">
        <v>59.557</v>
      </c>
      <c r="AC56" s="36">
        <v>65.565</v>
      </c>
      <c r="AD56" s="36">
        <v>69.17</v>
      </c>
      <c r="AE56" s="36">
        <v>71.851</v>
      </c>
      <c r="AF56" s="36">
        <v>74.387</v>
      </c>
      <c r="AG56" s="36">
        <v>79.332</v>
      </c>
      <c r="AH56" s="36"/>
      <c r="AI56" s="36"/>
      <c r="AJ56" s="36"/>
      <c r="AK56" s="36"/>
      <c r="AL56" s="36"/>
      <c r="AM56" s="130">
        <f t="shared" si="2"/>
        <v>576.072</v>
      </c>
      <c r="AN56" s="7"/>
      <c r="AO56" s="6"/>
      <c r="AP56" s="6"/>
    </row>
    <row r="57" spans="1:40" ht="12.75">
      <c r="A57" s="17" t="s">
        <v>77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>
        <v>16.352</v>
      </c>
      <c r="Y57" s="36">
        <v>25.271000000000004</v>
      </c>
      <c r="Z57" s="36">
        <v>25.508</v>
      </c>
      <c r="AA57" s="36">
        <v>67.6962</v>
      </c>
      <c r="AB57" s="36">
        <v>60.44</v>
      </c>
      <c r="AC57" s="36">
        <v>68.11</v>
      </c>
      <c r="AD57" s="36">
        <v>73.18199999999999</v>
      </c>
      <c r="AE57" s="36">
        <v>75.178</v>
      </c>
      <c r="AF57" s="36">
        <v>76.581</v>
      </c>
      <c r="AG57" s="36">
        <v>79.77</v>
      </c>
      <c r="AH57" s="36">
        <v>87.824</v>
      </c>
      <c r="AI57" s="36"/>
      <c r="AJ57" s="36"/>
      <c r="AK57" s="36"/>
      <c r="AL57" s="36"/>
      <c r="AM57" s="130">
        <f t="shared" si="2"/>
        <v>655.9122</v>
      </c>
      <c r="AN57" s="7"/>
    </row>
    <row r="58" spans="1:40" ht="12.75">
      <c r="A58" s="17" t="s">
        <v>84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>
        <v>0.065</v>
      </c>
      <c r="Z58" s="36">
        <v>5.68</v>
      </c>
      <c r="AA58" s="36">
        <v>31.1872</v>
      </c>
      <c r="AB58" s="36">
        <v>9.534</v>
      </c>
      <c r="AC58" s="36">
        <v>12.279</v>
      </c>
      <c r="AD58" s="36">
        <v>13.815999999999999</v>
      </c>
      <c r="AE58" s="36">
        <v>12.67</v>
      </c>
      <c r="AF58" s="36">
        <v>11.331999999999999</v>
      </c>
      <c r="AG58" s="36">
        <v>9.536</v>
      </c>
      <c r="AH58" s="36">
        <v>11.661</v>
      </c>
      <c r="AI58" s="36">
        <v>11.256</v>
      </c>
      <c r="AJ58" s="36"/>
      <c r="AK58" s="36"/>
      <c r="AL58" s="36"/>
      <c r="AM58" s="130">
        <f>SUM(B58:AK58)</f>
        <v>129.0162</v>
      </c>
      <c r="AN58" s="7"/>
    </row>
    <row r="59" spans="1:42" ht="12.75">
      <c r="A59" s="8" t="s">
        <v>85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>
        <v>0.275</v>
      </c>
      <c r="AA59" s="132">
        <v>22.1</v>
      </c>
      <c r="AB59" s="132">
        <v>8.8</v>
      </c>
      <c r="AC59" s="132">
        <v>11.5</v>
      </c>
      <c r="AD59" s="132">
        <v>10.6</v>
      </c>
      <c r="AE59" s="132">
        <v>11.2</v>
      </c>
      <c r="AF59" s="132">
        <v>13.1</v>
      </c>
      <c r="AG59" s="132">
        <v>12</v>
      </c>
      <c r="AH59" s="132">
        <v>14</v>
      </c>
      <c r="AI59" s="132">
        <v>12.9</v>
      </c>
      <c r="AJ59" s="132">
        <v>13.9</v>
      </c>
      <c r="AK59" s="132"/>
      <c r="AL59" s="132"/>
      <c r="AM59" s="130">
        <f t="shared" si="2"/>
        <v>130.375</v>
      </c>
      <c r="AN59" s="7"/>
      <c r="AO59" s="6"/>
      <c r="AP59" s="6"/>
    </row>
    <row r="61" ht="12.75">
      <c r="A61" s="5" t="s">
        <v>86</v>
      </c>
    </row>
    <row r="62" ht="12.75">
      <c r="A62" s="5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2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6" width="10.7109375" style="0" customWidth="1"/>
  </cols>
  <sheetData>
    <row r="1" ht="18">
      <c r="A1" s="50" t="s">
        <v>143</v>
      </c>
    </row>
    <row r="2" ht="12.75">
      <c r="A2" s="25" t="s">
        <v>123</v>
      </c>
    </row>
    <row r="3" spans="2:26" ht="12.75">
      <c r="B3" s="3">
        <v>1981</v>
      </c>
      <c r="C3" s="3">
        <v>1982</v>
      </c>
      <c r="D3" s="3">
        <v>1983</v>
      </c>
      <c r="E3" s="3">
        <v>1984</v>
      </c>
      <c r="F3" s="3">
        <v>1985</v>
      </c>
      <c r="G3" s="3">
        <v>1986</v>
      </c>
      <c r="H3" s="3">
        <v>1987</v>
      </c>
      <c r="I3" s="3">
        <v>1988</v>
      </c>
      <c r="J3" s="3">
        <v>1989</v>
      </c>
      <c r="K3" s="3">
        <v>1990</v>
      </c>
      <c r="L3" s="3">
        <v>1991</v>
      </c>
      <c r="M3" s="3">
        <v>1992</v>
      </c>
      <c r="N3" s="3">
        <v>1993</v>
      </c>
      <c r="O3" s="3">
        <v>1994</v>
      </c>
      <c r="P3" s="3">
        <v>1995</v>
      </c>
      <c r="Q3" s="3">
        <v>1996</v>
      </c>
      <c r="R3" s="3">
        <v>1997</v>
      </c>
      <c r="S3" s="3">
        <v>1998</v>
      </c>
      <c r="T3" s="3">
        <v>1999</v>
      </c>
      <c r="U3" s="3">
        <v>2000</v>
      </c>
      <c r="V3" s="3">
        <v>2001</v>
      </c>
      <c r="W3" s="3">
        <v>2002</v>
      </c>
      <c r="X3" s="3">
        <v>2003</v>
      </c>
      <c r="Y3" s="3">
        <v>2004</v>
      </c>
      <c r="Z3" s="3">
        <v>2005</v>
      </c>
    </row>
    <row r="4" spans="1:26" ht="12.75">
      <c r="A4" s="1" t="s">
        <v>2</v>
      </c>
      <c r="B4" s="4">
        <f>'Projections and Revisions'!B4</f>
        <v>599.272</v>
      </c>
      <c r="C4" s="4">
        <f>'Projections and Revisions'!C4</f>
        <v>617.766</v>
      </c>
      <c r="D4" s="4">
        <f>'Projections and Revisions'!D4</f>
        <v>600.562</v>
      </c>
      <c r="E4" s="4">
        <f>'Projections and Revisions'!E4</f>
        <v>666.486</v>
      </c>
      <c r="F4" s="4">
        <f>'Projections and Revisions'!F4</f>
        <v>734.088</v>
      </c>
      <c r="G4" s="4">
        <f>'Projections and Revisions'!G4</f>
        <v>769.215</v>
      </c>
      <c r="H4" s="4">
        <f>'Projections and Revisions'!H4</f>
        <v>854.353</v>
      </c>
      <c r="I4" s="4">
        <f>'Projections and Revisions'!I4</f>
        <v>909.303</v>
      </c>
      <c r="J4" s="4">
        <f>'Projections and Revisions'!J4</f>
        <v>991.19</v>
      </c>
      <c r="K4" s="4">
        <f>'Projections and Revisions'!K4</f>
        <v>1032.094</v>
      </c>
      <c r="L4" s="4">
        <f>'Projections and Revisions'!L4</f>
        <v>1055.093</v>
      </c>
      <c r="M4" s="4">
        <f>'Projections and Revisions'!M4</f>
        <v>1091.328</v>
      </c>
      <c r="N4" s="4">
        <f>'Projections and Revisions'!N4</f>
        <v>1154.471</v>
      </c>
      <c r="O4" s="4">
        <f>'Projections and Revisions'!O4</f>
        <v>1258.721</v>
      </c>
      <c r="P4" s="4">
        <f>'Projections and Revisions'!P4</f>
        <v>1351.932</v>
      </c>
      <c r="Q4" s="4">
        <f>'Projections and Revisions'!Q4</f>
        <v>1453.177</v>
      </c>
      <c r="R4" s="4">
        <f>'Projections and Revisions'!R4</f>
        <v>1579.423</v>
      </c>
      <c r="S4" s="4">
        <f>'Projections and Revisions'!S4</f>
        <v>1721.955</v>
      </c>
      <c r="T4" s="4">
        <f>'Projections and Revisions'!T4</f>
        <v>1827.645</v>
      </c>
      <c r="U4" s="4">
        <f>'Projections and Revisions'!U4</f>
        <v>2025.457</v>
      </c>
      <c r="V4" s="4">
        <f>'Projections and Revisions'!V4</f>
        <v>1991.426</v>
      </c>
      <c r="W4" s="4">
        <f>'Projections and Revisions'!W4</f>
        <v>1853.395</v>
      </c>
      <c r="X4" s="4">
        <f>'Projections and Revisions'!X4</f>
        <v>1782.532</v>
      </c>
      <c r="Y4" s="4">
        <f>'Projections and Revisions'!Y4</f>
        <v>1880.279</v>
      </c>
      <c r="Z4" s="4">
        <f>'Projections and Revisions'!Z4</f>
        <v>2153.859</v>
      </c>
    </row>
    <row r="5" spans="1:26" ht="12.75">
      <c r="A5" s="1" t="s">
        <v>1</v>
      </c>
      <c r="B5" s="4">
        <f>'Projections and Revisions'!B3</f>
        <v>3058.55</v>
      </c>
      <c r="C5" s="4">
        <f>'Projections and Revisions'!C3</f>
        <v>3225.525</v>
      </c>
      <c r="D5" s="4">
        <f>'Projections and Revisions'!D3</f>
        <v>3442.675</v>
      </c>
      <c r="E5" s="4">
        <f>'Projections and Revisions'!E3</f>
        <v>3846.7</v>
      </c>
      <c r="F5" s="4">
        <f>'Projections and Revisions'!F3</f>
        <v>4148.875</v>
      </c>
      <c r="G5" s="4">
        <f>'Projections and Revisions'!G3</f>
        <v>4406.75</v>
      </c>
      <c r="H5" s="4">
        <f>'Projections and Revisions'!H3</f>
        <v>4654.425</v>
      </c>
      <c r="I5" s="4">
        <f>'Projections and Revisions'!I3</f>
        <v>5011.9</v>
      </c>
      <c r="J5" s="4">
        <f>'Projections and Revisions'!J3</f>
        <v>5401.7</v>
      </c>
      <c r="K5" s="4">
        <f>'Projections and Revisions'!K3</f>
        <v>5736.95</v>
      </c>
      <c r="L5" s="4">
        <f>'Projections and Revisions'!L3</f>
        <v>5934.175</v>
      </c>
      <c r="M5" s="4">
        <f>'Projections and Revisions'!M3</f>
        <v>6240.625</v>
      </c>
      <c r="N5" s="4">
        <f>'Projections and Revisions'!N3</f>
        <v>6578.425</v>
      </c>
      <c r="O5" s="4">
        <f>'Projections and Revisions'!O3</f>
        <v>6964.225</v>
      </c>
      <c r="P5" s="4">
        <f>'Projections and Revisions'!P3</f>
        <v>7325.075</v>
      </c>
      <c r="Q5" s="4">
        <f>'Projections and Revisions'!Q3</f>
        <v>7697.35</v>
      </c>
      <c r="R5" s="4">
        <f>'Projections and Revisions'!R3</f>
        <v>8186.625</v>
      </c>
      <c r="S5" s="4">
        <f>'Projections and Revisions'!S3</f>
        <v>8626.325</v>
      </c>
      <c r="T5" s="4">
        <f>'Projections and Revisions'!T3</f>
        <v>9127</v>
      </c>
      <c r="U5" s="4">
        <f>'Projections and Revisions'!U3</f>
        <v>9708.45</v>
      </c>
      <c r="V5" s="4">
        <f>'Projections and Revisions'!V3</f>
        <v>10059.775</v>
      </c>
      <c r="W5" s="4">
        <f>'Projections and Revisions'!W3</f>
        <v>10378.4</v>
      </c>
      <c r="X5" s="4">
        <f>'Projections and Revisions'!X3</f>
        <v>10810.025</v>
      </c>
      <c r="Y5" s="4">
        <f>'Projections and Revisions'!Y3</f>
        <v>11544.5</v>
      </c>
      <c r="Z5" s="4">
        <f>'Projections and Revisions'!Z3</f>
        <v>12294.425</v>
      </c>
    </row>
    <row r="6" spans="17:26" ht="13.5" thickBot="1"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13.5" thickTop="1">
      <c r="A7" s="51" t="s">
        <v>98</v>
      </c>
      <c r="B7" s="52" t="s">
        <v>89</v>
      </c>
      <c r="C7" s="52" t="s">
        <v>90</v>
      </c>
      <c r="D7" s="52" t="s">
        <v>90</v>
      </c>
      <c r="E7" s="52" t="s">
        <v>90</v>
      </c>
      <c r="F7" s="52" t="s">
        <v>90</v>
      </c>
      <c r="G7" s="52" t="s">
        <v>90</v>
      </c>
      <c r="H7" s="52" t="s">
        <v>90</v>
      </c>
      <c r="I7" s="52" t="s">
        <v>90</v>
      </c>
      <c r="J7" s="52" t="s">
        <v>90</v>
      </c>
      <c r="K7" s="53" t="s">
        <v>90</v>
      </c>
      <c r="Q7" s="97"/>
      <c r="R7" s="97"/>
      <c r="S7" s="97"/>
      <c r="T7" s="97"/>
      <c r="U7" s="97"/>
      <c r="V7" s="97"/>
      <c r="W7" s="97"/>
      <c r="X7" s="97"/>
      <c r="Y7" s="97"/>
      <c r="Z7" s="97"/>
    </row>
    <row r="8" spans="1:26" ht="12.75">
      <c r="A8" s="54"/>
      <c r="B8" s="44" t="s">
        <v>91</v>
      </c>
      <c r="C8" s="44" t="s">
        <v>91</v>
      </c>
      <c r="D8" s="44" t="s">
        <v>92</v>
      </c>
      <c r="E8" s="44" t="s">
        <v>93</v>
      </c>
      <c r="F8" s="44" t="s">
        <v>94</v>
      </c>
      <c r="G8" s="44" t="s">
        <v>95</v>
      </c>
      <c r="H8" s="44" t="s">
        <v>118</v>
      </c>
      <c r="I8" s="44" t="s">
        <v>119</v>
      </c>
      <c r="J8" s="44" t="s">
        <v>120</v>
      </c>
      <c r="K8" s="55" t="s">
        <v>121</v>
      </c>
      <c r="Q8" s="98"/>
      <c r="R8" s="99"/>
      <c r="S8" s="99"/>
      <c r="T8" s="99"/>
      <c r="U8" s="99"/>
      <c r="V8" s="99"/>
      <c r="W8" s="99"/>
      <c r="X8" s="97"/>
      <c r="Y8" s="97"/>
      <c r="Z8" s="97"/>
    </row>
    <row r="9" spans="1:26" ht="12.75">
      <c r="A9" s="56" t="s">
        <v>99</v>
      </c>
      <c r="B9" s="57"/>
      <c r="C9" s="45"/>
      <c r="D9" s="45"/>
      <c r="E9" s="45"/>
      <c r="F9" s="45"/>
      <c r="G9" s="45"/>
      <c r="H9" s="45"/>
      <c r="I9" s="45"/>
      <c r="J9" s="45"/>
      <c r="K9" s="58"/>
      <c r="Q9" s="97"/>
      <c r="R9" s="99"/>
      <c r="S9" s="99"/>
      <c r="T9" s="99"/>
      <c r="U9" s="99"/>
      <c r="V9" s="99"/>
      <c r="W9" s="99"/>
      <c r="X9" s="97"/>
      <c r="Y9" s="97"/>
      <c r="Z9" s="97"/>
    </row>
    <row r="10" spans="1:26" ht="12.75">
      <c r="A10" s="59" t="s">
        <v>7</v>
      </c>
      <c r="B10" s="60">
        <f aca="true" t="shared" si="0" ref="B10:G10">B41/B4*100</f>
        <v>0.31888691612489845</v>
      </c>
      <c r="C10" s="60">
        <f t="shared" si="0"/>
        <v>-6.845148486643807</v>
      </c>
      <c r="D10" s="60">
        <f t="shared" si="0"/>
        <v>-21.343008715170132</v>
      </c>
      <c r="E10" s="60">
        <f t="shared" si="0"/>
        <v>-18.098804776094333</v>
      </c>
      <c r="F10" s="60">
        <f t="shared" si="0"/>
        <v>-19.559507851919694</v>
      </c>
      <c r="G10" s="60">
        <f t="shared" si="0"/>
        <v>-24.991972335432873</v>
      </c>
      <c r="H10" s="60" t="s">
        <v>122</v>
      </c>
      <c r="I10" s="60" t="s">
        <v>122</v>
      </c>
      <c r="J10" s="60" t="s">
        <v>122</v>
      </c>
      <c r="K10" s="61" t="s">
        <v>122</v>
      </c>
      <c r="L10" s="40"/>
      <c r="M10" s="40"/>
      <c r="N10" s="40"/>
      <c r="O10" s="40"/>
      <c r="Q10" s="100"/>
      <c r="R10" s="98"/>
      <c r="S10" s="97"/>
      <c r="T10" s="97"/>
      <c r="U10" s="97"/>
      <c r="V10" s="97"/>
      <c r="W10" s="97"/>
      <c r="X10" s="97"/>
      <c r="Y10" s="97"/>
      <c r="Z10" s="97"/>
    </row>
    <row r="11" spans="1:26" ht="12.75">
      <c r="A11" s="59" t="s">
        <v>21</v>
      </c>
      <c r="B11" s="60">
        <f aca="true" t="shared" si="1" ref="B11:G11">B42/D4*100</f>
        <v>0.38663784921456945</v>
      </c>
      <c r="C11" s="60">
        <f t="shared" si="1"/>
        <v>3.34200568354024</v>
      </c>
      <c r="D11" s="60">
        <f t="shared" si="1"/>
        <v>1.064722485587548</v>
      </c>
      <c r="E11" s="60">
        <f t="shared" si="1"/>
        <v>-3.3075278043199896</v>
      </c>
      <c r="F11" s="60">
        <f t="shared" si="1"/>
        <v>-2.1448979520175038</v>
      </c>
      <c r="G11" s="60">
        <f t="shared" si="1"/>
        <v>-3.968644115327899</v>
      </c>
      <c r="H11" s="60" t="s">
        <v>122</v>
      </c>
      <c r="I11" s="60" t="s">
        <v>122</v>
      </c>
      <c r="J11" s="60" t="s">
        <v>122</v>
      </c>
      <c r="K11" s="61" t="s">
        <v>122</v>
      </c>
      <c r="L11" s="40"/>
      <c r="M11" s="40"/>
      <c r="N11" s="40"/>
      <c r="O11" s="40"/>
      <c r="Q11" s="101"/>
      <c r="R11" s="102"/>
      <c r="S11" s="102"/>
      <c r="T11" s="102"/>
      <c r="U11" s="102"/>
      <c r="V11" s="102"/>
      <c r="W11" s="102"/>
      <c r="X11" s="97"/>
      <c r="Y11" s="97"/>
      <c r="Z11" s="97"/>
    </row>
    <row r="12" spans="1:26" ht="12.75">
      <c r="A12" s="59" t="s">
        <v>24</v>
      </c>
      <c r="B12" s="60">
        <f aca="true" t="shared" si="2" ref="B12:G12">B43/E4*100</f>
        <v>1.241436429272333</v>
      </c>
      <c r="C12" s="60">
        <f t="shared" si="2"/>
        <v>-1.251076165255403</v>
      </c>
      <c r="D12" s="60">
        <f t="shared" si="2"/>
        <v>-5.517573110248761</v>
      </c>
      <c r="E12" s="60">
        <f t="shared" si="2"/>
        <v>-5.305184156900029</v>
      </c>
      <c r="F12" s="60">
        <f t="shared" si="2"/>
        <v>-7.927720462816031</v>
      </c>
      <c r="G12" s="60">
        <f t="shared" si="2"/>
        <v>-5.579555887367695</v>
      </c>
      <c r="H12" s="60" t="s">
        <v>122</v>
      </c>
      <c r="I12" s="60" t="s">
        <v>122</v>
      </c>
      <c r="J12" s="60" t="s">
        <v>122</v>
      </c>
      <c r="K12" s="61" t="s">
        <v>122</v>
      </c>
      <c r="L12" s="40"/>
      <c r="M12" s="40"/>
      <c r="N12" s="40"/>
      <c r="O12" s="40"/>
      <c r="Q12" s="101"/>
      <c r="R12" s="102"/>
      <c r="S12" s="102"/>
      <c r="T12" s="102"/>
      <c r="U12" s="102"/>
      <c r="V12" s="102"/>
      <c r="W12" s="102"/>
      <c r="X12" s="97"/>
      <c r="Y12" s="97"/>
      <c r="Z12" s="97"/>
    </row>
    <row r="13" spans="1:26" ht="12.75">
      <c r="A13" s="62" t="s">
        <v>27</v>
      </c>
      <c r="B13" s="46">
        <f aca="true" t="shared" si="3" ref="B13:G13">B44/F4*100</f>
        <v>-0.3932771002931607</v>
      </c>
      <c r="C13" s="46">
        <f t="shared" si="3"/>
        <v>-4.048022984471171</v>
      </c>
      <c r="D13" s="46">
        <f t="shared" si="3"/>
        <v>-2.9320433123076772</v>
      </c>
      <c r="E13" s="46">
        <f t="shared" si="3"/>
        <v>-5.652681229469168</v>
      </c>
      <c r="F13" s="46">
        <f t="shared" si="3"/>
        <v>-3.490955316336926</v>
      </c>
      <c r="G13" s="46">
        <f t="shared" si="3"/>
        <v>-15.782767848664944</v>
      </c>
      <c r="H13" s="46" t="s">
        <v>122</v>
      </c>
      <c r="I13" s="46" t="s">
        <v>122</v>
      </c>
      <c r="J13" s="46" t="s">
        <v>122</v>
      </c>
      <c r="K13" s="63" t="s">
        <v>122</v>
      </c>
      <c r="L13" s="40"/>
      <c r="M13" s="40"/>
      <c r="N13" s="40"/>
      <c r="O13" s="40"/>
      <c r="Q13" s="101"/>
      <c r="R13" s="102"/>
      <c r="S13" s="102"/>
      <c r="T13" s="102"/>
      <c r="U13" s="102"/>
      <c r="V13" s="102"/>
      <c r="W13" s="102"/>
      <c r="X13" s="97"/>
      <c r="Y13" s="97"/>
      <c r="Z13" s="97"/>
    </row>
    <row r="14" spans="1:26" ht="12.75">
      <c r="A14" s="59" t="s">
        <v>30</v>
      </c>
      <c r="B14" s="60">
        <f aca="true" t="shared" si="4" ref="B14:G14">B45/G4*100</f>
        <v>-3.178305155255665</v>
      </c>
      <c r="C14" s="60">
        <f t="shared" si="4"/>
        <v>-2.7137494688963533</v>
      </c>
      <c r="D14" s="60">
        <f t="shared" si="4"/>
        <v>-5.2772288225157</v>
      </c>
      <c r="E14" s="60">
        <f t="shared" si="4"/>
        <v>-2.8351779174527505</v>
      </c>
      <c r="F14" s="60">
        <f t="shared" si="4"/>
        <v>-14.507496410210708</v>
      </c>
      <c r="G14" s="60">
        <f t="shared" si="4"/>
        <v>-21.724530444235697</v>
      </c>
      <c r="H14" s="60" t="s">
        <v>122</v>
      </c>
      <c r="I14" s="60" t="s">
        <v>122</v>
      </c>
      <c r="J14" s="60" t="s">
        <v>122</v>
      </c>
      <c r="K14" s="61" t="s">
        <v>122</v>
      </c>
      <c r="L14" s="40"/>
      <c r="M14" s="40"/>
      <c r="N14" s="40"/>
      <c r="O14" s="40"/>
      <c r="Q14" s="101"/>
      <c r="R14" s="102"/>
      <c r="S14" s="102"/>
      <c r="T14" s="102"/>
      <c r="U14" s="102"/>
      <c r="V14" s="102"/>
      <c r="W14" s="102"/>
      <c r="X14" s="97"/>
      <c r="Y14" s="97"/>
      <c r="Z14" s="97"/>
    </row>
    <row r="15" spans="1:26" ht="12.75">
      <c r="A15" s="59" t="s">
        <v>81</v>
      </c>
      <c r="B15" s="60">
        <f aca="true" t="shared" si="5" ref="B15:G15">B46/H4*100</f>
        <v>3.520792927513567</v>
      </c>
      <c r="C15" s="60">
        <f t="shared" si="5"/>
        <v>-0.9562269122613687</v>
      </c>
      <c r="D15" s="60">
        <f t="shared" si="5"/>
        <v>1.6398470525328217</v>
      </c>
      <c r="E15" s="60">
        <f t="shared" si="5"/>
        <v>-10.137351830356533</v>
      </c>
      <c r="F15" s="60">
        <f t="shared" si="5"/>
        <v>-17.89529453801703</v>
      </c>
      <c r="G15" s="60">
        <f t="shared" si="5"/>
        <v>-22.569016830870293</v>
      </c>
      <c r="H15" s="60" t="s">
        <v>122</v>
      </c>
      <c r="I15" s="60" t="s">
        <v>122</v>
      </c>
      <c r="J15" s="60" t="s">
        <v>122</v>
      </c>
      <c r="K15" s="61" t="s">
        <v>122</v>
      </c>
      <c r="L15" s="40"/>
      <c r="M15" s="40"/>
      <c r="N15" s="40"/>
      <c r="O15" s="40"/>
      <c r="Q15" s="101"/>
      <c r="R15" s="102"/>
      <c r="S15" s="102"/>
      <c r="T15" s="102"/>
      <c r="U15" s="102"/>
      <c r="V15" s="102"/>
      <c r="W15" s="102"/>
      <c r="X15" s="97"/>
      <c r="Y15" s="97"/>
      <c r="Z15" s="97"/>
    </row>
    <row r="16" spans="1:26" ht="12.75">
      <c r="A16" s="59" t="s">
        <v>36</v>
      </c>
      <c r="B16" s="60">
        <f aca="true" t="shared" si="6" ref="B16:G16">B47/I4*100</f>
        <v>0.6667744415227914</v>
      </c>
      <c r="C16" s="60">
        <f t="shared" si="6"/>
        <v>4.291205520636815</v>
      </c>
      <c r="D16" s="60">
        <f t="shared" si="6"/>
        <v>-6.305724091022719</v>
      </c>
      <c r="E16" s="60">
        <f t="shared" si="6"/>
        <v>-13.191538565794673</v>
      </c>
      <c r="F16" s="60">
        <f t="shared" si="6"/>
        <v>-17.25448261201032</v>
      </c>
      <c r="G16" s="60">
        <f t="shared" si="6"/>
        <v>-17.060281289005964</v>
      </c>
      <c r="H16" s="60" t="s">
        <v>122</v>
      </c>
      <c r="I16" s="60" t="s">
        <v>122</v>
      </c>
      <c r="J16" s="60" t="s">
        <v>122</v>
      </c>
      <c r="K16" s="61" t="s">
        <v>122</v>
      </c>
      <c r="L16" s="40"/>
      <c r="M16" s="40"/>
      <c r="N16" s="40"/>
      <c r="O16" s="40"/>
      <c r="Q16" s="101"/>
      <c r="R16" s="102"/>
      <c r="S16" s="102"/>
      <c r="T16" s="102"/>
      <c r="U16" s="102"/>
      <c r="V16" s="102"/>
      <c r="W16" s="102"/>
      <c r="X16" s="97"/>
      <c r="Y16" s="97"/>
      <c r="Z16" s="97"/>
    </row>
    <row r="17" spans="1:26" ht="12.75">
      <c r="A17" s="59" t="s">
        <v>82</v>
      </c>
      <c r="B17" s="60">
        <f aca="true" t="shared" si="7" ref="B17:G17">B48/J4*100</f>
        <v>1.8985260141849738</v>
      </c>
      <c r="C17" s="60">
        <f t="shared" si="7"/>
        <v>-9.157305439233241</v>
      </c>
      <c r="D17" s="60">
        <f t="shared" si="7"/>
        <v>-14.702211084710063</v>
      </c>
      <c r="E17" s="60">
        <f t="shared" si="7"/>
        <v>-18.746151477832523</v>
      </c>
      <c r="F17" s="60">
        <f t="shared" si="7"/>
        <v>-17.519885731213673</v>
      </c>
      <c r="G17" s="60">
        <f t="shared" si="7"/>
        <v>-18.242406379173786</v>
      </c>
      <c r="H17" s="60" t="s">
        <v>122</v>
      </c>
      <c r="I17" s="60" t="s">
        <v>122</v>
      </c>
      <c r="J17" s="60" t="s">
        <v>122</v>
      </c>
      <c r="K17" s="61" t="s">
        <v>122</v>
      </c>
      <c r="L17" s="40"/>
      <c r="M17" s="40"/>
      <c r="N17" s="40"/>
      <c r="O17" s="40"/>
      <c r="Q17" s="101"/>
      <c r="R17" s="102"/>
      <c r="S17" s="102"/>
      <c r="T17" s="102"/>
      <c r="U17" s="102"/>
      <c r="V17" s="102"/>
      <c r="W17" s="102"/>
      <c r="X17" s="97"/>
      <c r="Y17" s="97"/>
      <c r="Z17" s="97"/>
    </row>
    <row r="18" spans="1:26" ht="12.75">
      <c r="A18" s="62" t="s">
        <v>42</v>
      </c>
      <c r="B18" s="46">
        <f aca="true" t="shared" si="8" ref="B18:G18">B49/K4*100</f>
        <v>-7.761211672580205</v>
      </c>
      <c r="C18" s="46">
        <f t="shared" si="8"/>
        <v>-13.29323576215556</v>
      </c>
      <c r="D18" s="46">
        <f t="shared" si="8"/>
        <v>-17.037499266948174</v>
      </c>
      <c r="E18" s="46">
        <f t="shared" si="8"/>
        <v>-15.881386366569613</v>
      </c>
      <c r="F18" s="46">
        <f t="shared" si="8"/>
        <v>-16.43342726465992</v>
      </c>
      <c r="G18" s="46">
        <f t="shared" si="8"/>
        <v>-14.496809011104114</v>
      </c>
      <c r="H18" s="46" t="s">
        <v>122</v>
      </c>
      <c r="I18" s="46" t="s">
        <v>122</v>
      </c>
      <c r="J18" s="46" t="s">
        <v>122</v>
      </c>
      <c r="K18" s="63" t="s">
        <v>122</v>
      </c>
      <c r="L18" s="40"/>
      <c r="M18" s="40"/>
      <c r="N18" s="40"/>
      <c r="O18" s="40"/>
      <c r="Q18" s="101"/>
      <c r="R18" s="102"/>
      <c r="S18" s="102"/>
      <c r="T18" s="102"/>
      <c r="U18" s="102"/>
      <c r="V18" s="102"/>
      <c r="W18" s="102"/>
      <c r="X18" s="97"/>
      <c r="Y18" s="97"/>
      <c r="Z18" s="97"/>
    </row>
    <row r="19" spans="1:26" ht="12.75">
      <c r="A19" s="59" t="s">
        <v>44</v>
      </c>
      <c r="B19" s="60">
        <f aca="true" t="shared" si="9" ref="B19:G19">B50/L4*100</f>
        <v>3.558927980756205</v>
      </c>
      <c r="C19" s="60">
        <f t="shared" si="9"/>
        <v>1.2873306650246286</v>
      </c>
      <c r="D19" s="60">
        <f t="shared" si="9"/>
        <v>-4.5447655246428855</v>
      </c>
      <c r="E19" s="60">
        <f t="shared" si="9"/>
        <v>-6.979624555401867</v>
      </c>
      <c r="F19" s="60">
        <f t="shared" si="9"/>
        <v>-11.188802395386757</v>
      </c>
      <c r="G19" s="60">
        <f t="shared" si="9"/>
        <v>-9.127174459821482</v>
      </c>
      <c r="H19" s="60" t="s">
        <v>122</v>
      </c>
      <c r="I19" s="60" t="s">
        <v>122</v>
      </c>
      <c r="J19" s="60" t="s">
        <v>122</v>
      </c>
      <c r="K19" s="61" t="s">
        <v>122</v>
      </c>
      <c r="L19" s="40"/>
      <c r="M19" s="40"/>
      <c r="N19" s="40"/>
      <c r="O19" s="40"/>
      <c r="Q19" s="101"/>
      <c r="R19" s="102"/>
      <c r="S19" s="102"/>
      <c r="T19" s="102"/>
      <c r="U19" s="102"/>
      <c r="V19" s="102"/>
      <c r="W19" s="102"/>
      <c r="X19" s="97"/>
      <c r="Y19" s="97"/>
      <c r="Z19" s="97"/>
    </row>
    <row r="20" spans="1:26" ht="12.75">
      <c r="A20" s="59" t="s">
        <v>47</v>
      </c>
      <c r="B20" s="60">
        <f aca="true" t="shared" si="10" ref="B20:G20">B51/M4*100</f>
        <v>6.002869897959181</v>
      </c>
      <c r="C20" s="60">
        <f t="shared" si="10"/>
        <v>5.562027976449828</v>
      </c>
      <c r="D20" s="60">
        <f t="shared" si="10"/>
        <v>0.9899731552901634</v>
      </c>
      <c r="E20" s="60">
        <f t="shared" si="10"/>
        <v>-1.5247068639547001</v>
      </c>
      <c r="F20" s="60">
        <f t="shared" si="10"/>
        <v>-1.9909481088676753</v>
      </c>
      <c r="G20" s="60">
        <f t="shared" si="10"/>
        <v>3.767705041651289</v>
      </c>
      <c r="H20" s="60" t="s">
        <v>122</v>
      </c>
      <c r="I20" s="60" t="s">
        <v>122</v>
      </c>
      <c r="J20" s="60" t="s">
        <v>122</v>
      </c>
      <c r="K20" s="61" t="s">
        <v>122</v>
      </c>
      <c r="L20" s="40"/>
      <c r="M20" s="40"/>
      <c r="N20" s="40"/>
      <c r="O20" s="40"/>
      <c r="Q20" s="101"/>
      <c r="R20" s="102"/>
      <c r="S20" s="102"/>
      <c r="T20" s="102"/>
      <c r="U20" s="102"/>
      <c r="V20" s="102"/>
      <c r="W20" s="102"/>
      <c r="X20" s="97"/>
      <c r="Y20" s="97"/>
      <c r="Z20" s="97"/>
    </row>
    <row r="21" spans="1:26" ht="12.75">
      <c r="A21" s="59" t="s">
        <v>50</v>
      </c>
      <c r="B21" s="60">
        <f aca="true" t="shared" si="11" ref="B21:G21">B52/N4*100</f>
        <v>4.167276614137559</v>
      </c>
      <c r="C21" s="60">
        <f t="shared" si="11"/>
        <v>4.182261200059418</v>
      </c>
      <c r="D21" s="60">
        <f t="shared" si="11"/>
        <v>5.554865185527079</v>
      </c>
      <c r="E21" s="60">
        <f t="shared" si="11"/>
        <v>5.883316347561233</v>
      </c>
      <c r="F21" s="60">
        <f t="shared" si="11"/>
        <v>10.116415931640855</v>
      </c>
      <c r="G21" s="60">
        <f t="shared" si="11"/>
        <v>15.111196285617218</v>
      </c>
      <c r="H21" s="60" t="s">
        <v>122</v>
      </c>
      <c r="I21" s="60" t="s">
        <v>122</v>
      </c>
      <c r="J21" s="60" t="s">
        <v>122</v>
      </c>
      <c r="K21" s="61" t="s">
        <v>122</v>
      </c>
      <c r="L21" s="40"/>
      <c r="M21" s="40"/>
      <c r="N21" s="40"/>
      <c r="O21" s="40"/>
      <c r="Q21" s="101"/>
      <c r="R21" s="102"/>
      <c r="S21" s="102"/>
      <c r="T21" s="102"/>
      <c r="U21" s="102"/>
      <c r="V21" s="102"/>
      <c r="W21" s="102"/>
      <c r="X21" s="97"/>
      <c r="Y21" s="97"/>
      <c r="Z21" s="97"/>
    </row>
    <row r="22" spans="1:26" ht="12.75">
      <c r="A22" s="59" t="s">
        <v>53</v>
      </c>
      <c r="B22" s="60">
        <f aca="true" t="shared" si="12" ref="B22:G22">B53/O4*100</f>
        <v>1.6054391719848935</v>
      </c>
      <c r="C22" s="60">
        <f t="shared" si="12"/>
        <v>2.295455688599715</v>
      </c>
      <c r="D22" s="60">
        <f t="shared" si="12"/>
        <v>4.231418471390609</v>
      </c>
      <c r="E22" s="60">
        <f t="shared" si="12"/>
        <v>9.956927308263843</v>
      </c>
      <c r="F22" s="60">
        <f t="shared" si="12"/>
        <v>14.442595770505035</v>
      </c>
      <c r="G22" s="60">
        <f t="shared" si="12"/>
        <v>16.08800768201703</v>
      </c>
      <c r="H22" s="60" t="s">
        <v>122</v>
      </c>
      <c r="I22" s="60" t="s">
        <v>122</v>
      </c>
      <c r="J22" s="60" t="s">
        <v>122</v>
      </c>
      <c r="K22" s="61" t="s">
        <v>122</v>
      </c>
      <c r="L22" s="40"/>
      <c r="M22" s="40"/>
      <c r="N22" s="40"/>
      <c r="O22" s="40"/>
      <c r="Q22" s="101"/>
      <c r="R22" s="102"/>
      <c r="S22" s="102"/>
      <c r="T22" s="102"/>
      <c r="U22" s="102"/>
      <c r="V22" s="102"/>
      <c r="W22" s="102"/>
      <c r="X22" s="97"/>
      <c r="Y22" s="97"/>
      <c r="Z22" s="97"/>
    </row>
    <row r="23" spans="1:26" ht="12.75">
      <c r="A23" s="62" t="s">
        <v>56</v>
      </c>
      <c r="B23" s="46">
        <f aca="true" t="shared" si="13" ref="B23:G23">B54/P4*100</f>
        <v>0.7659408905181635</v>
      </c>
      <c r="C23" s="46">
        <f t="shared" si="13"/>
        <v>4.614991842012362</v>
      </c>
      <c r="D23" s="46">
        <f t="shared" si="13"/>
        <v>10.517638403391622</v>
      </c>
      <c r="E23" s="46">
        <f t="shared" si="13"/>
        <v>15.066189302275612</v>
      </c>
      <c r="F23" s="46">
        <f t="shared" si="13"/>
        <v>16.769376328553957</v>
      </c>
      <c r="G23" s="46">
        <f t="shared" si="13"/>
        <v>22.695436374112116</v>
      </c>
      <c r="H23" s="46" t="s">
        <v>122</v>
      </c>
      <c r="I23" s="46" t="s">
        <v>122</v>
      </c>
      <c r="J23" s="46" t="s">
        <v>122</v>
      </c>
      <c r="K23" s="63" t="s">
        <v>122</v>
      </c>
      <c r="L23" s="40"/>
      <c r="M23" s="40"/>
      <c r="N23" s="40"/>
      <c r="O23" s="40"/>
      <c r="Q23" s="101"/>
      <c r="R23" s="102"/>
      <c r="S23" s="102"/>
      <c r="T23" s="102"/>
      <c r="U23" s="102"/>
      <c r="V23" s="102"/>
      <c r="W23" s="102"/>
      <c r="X23" s="97"/>
      <c r="Y23" s="97"/>
      <c r="Z23" s="97"/>
    </row>
    <row r="24" spans="1:26" ht="12.75">
      <c r="A24" s="59" t="s">
        <v>96</v>
      </c>
      <c r="B24" s="60">
        <f aca="true" t="shared" si="14" ref="B24:K24">B55/Q4*100</f>
        <v>2.4984568294158103</v>
      </c>
      <c r="C24" s="60">
        <f t="shared" si="14"/>
        <v>8.486580225816635</v>
      </c>
      <c r="D24" s="60">
        <f t="shared" si="14"/>
        <v>14.57599066177688</v>
      </c>
      <c r="E24" s="60">
        <f t="shared" si="14"/>
        <v>16.273656426713064</v>
      </c>
      <c r="F24" s="60">
        <f t="shared" si="14"/>
        <v>22.36114144709071</v>
      </c>
      <c r="G24" s="60">
        <f t="shared" si="14"/>
        <v>22.479446594103162</v>
      </c>
      <c r="H24" s="60">
        <f t="shared" si="14"/>
        <v>9.964485088840744</v>
      </c>
      <c r="I24" s="60">
        <f t="shared" si="14"/>
        <v>9.482076164927795</v>
      </c>
      <c r="J24" s="60">
        <f t="shared" si="14"/>
        <v>15.158127030126911</v>
      </c>
      <c r="K24" s="61">
        <f t="shared" si="14"/>
        <v>18.558609444541688</v>
      </c>
      <c r="L24" s="40"/>
      <c r="M24" s="40"/>
      <c r="N24" s="40"/>
      <c r="O24" s="40"/>
      <c r="Q24" s="101"/>
      <c r="R24" s="102"/>
      <c r="S24" s="102"/>
      <c r="T24" s="102"/>
      <c r="U24" s="102"/>
      <c r="V24" s="102"/>
      <c r="W24" s="102"/>
      <c r="X24" s="102"/>
      <c r="Y24" s="102"/>
      <c r="Z24" s="102"/>
    </row>
    <row r="25" spans="1:26" ht="12.75">
      <c r="A25" s="59" t="s">
        <v>61</v>
      </c>
      <c r="B25" s="60">
        <f aca="true" t="shared" si="15" ref="B25:J25">B56/R4*100</f>
        <v>6.141673256625991</v>
      </c>
      <c r="C25" s="60">
        <f t="shared" si="15"/>
        <v>11.258482364521727</v>
      </c>
      <c r="D25" s="60">
        <f t="shared" si="15"/>
        <v>13.638188379034228</v>
      </c>
      <c r="E25" s="60">
        <f t="shared" si="15"/>
        <v>20.334191479750015</v>
      </c>
      <c r="F25" s="60">
        <f t="shared" si="15"/>
        <v>19.919522198218</v>
      </c>
      <c r="G25" s="60">
        <f t="shared" si="15"/>
        <v>7.583341295963346</v>
      </c>
      <c r="H25" s="60">
        <f t="shared" si="15"/>
        <v>6.792979980399274</v>
      </c>
      <c r="I25" s="60">
        <f t="shared" si="15"/>
        <v>12.364977715583683</v>
      </c>
      <c r="J25" s="60">
        <f t="shared" si="15"/>
        <v>16.649802972066006</v>
      </c>
      <c r="K25" s="61"/>
      <c r="L25" s="40"/>
      <c r="M25" s="40"/>
      <c r="N25" s="40"/>
      <c r="O25" s="40"/>
      <c r="Q25" s="101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2.75">
      <c r="A26" s="59" t="s">
        <v>64</v>
      </c>
      <c r="B26" s="60">
        <f aca="true" t="shared" si="16" ref="B26:I26">B57/S4*100</f>
        <v>3.76902996884355</v>
      </c>
      <c r="C26" s="60">
        <f t="shared" si="16"/>
        <v>6.548408908732285</v>
      </c>
      <c r="D26" s="60">
        <f t="shared" si="16"/>
        <v>14.098709808206253</v>
      </c>
      <c r="E26" s="60">
        <f t="shared" si="16"/>
        <v>13.678968946427561</v>
      </c>
      <c r="F26" s="60">
        <f t="shared" si="16"/>
        <v>0.9257750459195037</v>
      </c>
      <c r="G26" s="60">
        <f t="shared" si="16"/>
        <v>-0.4018417675412972</v>
      </c>
      <c r="H26" s="60">
        <f t="shared" si="16"/>
        <v>4.977350666619147</v>
      </c>
      <c r="I26" s="60">
        <f t="shared" si="16"/>
        <v>9.63583409109469</v>
      </c>
      <c r="J26" s="60"/>
      <c r="K26" s="61"/>
      <c r="L26" s="40"/>
      <c r="M26" s="40"/>
      <c r="N26" s="40"/>
      <c r="O26" s="40"/>
      <c r="Q26" s="101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2.75">
      <c r="A27" s="59" t="s">
        <v>67</v>
      </c>
      <c r="B27" s="60">
        <f aca="true" t="shared" si="17" ref="B27:H27">B58/T4*100</f>
        <v>0.7370505760144911</v>
      </c>
      <c r="C27" s="60">
        <f t="shared" si="17"/>
        <v>8.31882902080864</v>
      </c>
      <c r="D27" s="60">
        <f t="shared" si="17"/>
        <v>7.815231102289756</v>
      </c>
      <c r="E27" s="60">
        <f t="shared" si="17"/>
        <v>-5.352433323046632</v>
      </c>
      <c r="F27" s="60">
        <f t="shared" si="17"/>
        <v>-7.473467971166245</v>
      </c>
      <c r="G27" s="60">
        <f t="shared" si="17"/>
        <v>-1.5309387946788733</v>
      </c>
      <c r="H27" s="60">
        <f t="shared" si="17"/>
        <v>3.524895538478196</v>
      </c>
      <c r="I27" s="60"/>
      <c r="J27" s="60"/>
      <c r="K27" s="61"/>
      <c r="L27" s="40"/>
      <c r="M27" s="40"/>
      <c r="N27" s="40"/>
      <c r="O27" s="40"/>
      <c r="Q27" s="101"/>
      <c r="R27" s="102"/>
      <c r="S27" s="102"/>
      <c r="T27" s="102"/>
      <c r="U27" s="102"/>
      <c r="V27" s="102"/>
      <c r="W27" s="102"/>
      <c r="X27" s="102"/>
      <c r="Y27" s="102"/>
      <c r="Z27" s="102"/>
    </row>
    <row r="28" spans="1:26" ht="12.75">
      <c r="A28" s="62" t="s">
        <v>70</v>
      </c>
      <c r="B28" s="46">
        <f aca="true" t="shared" si="18" ref="B28:G28">B59/U4*100</f>
        <v>4.1833991400459345</v>
      </c>
      <c r="C28" s="46">
        <f t="shared" si="18"/>
        <v>2.3498171727739185</v>
      </c>
      <c r="D28" s="46">
        <f t="shared" si="18"/>
        <v>-11.18006359074457</v>
      </c>
      <c r="E28" s="46">
        <f t="shared" si="18"/>
        <v>-14.130571910955275</v>
      </c>
      <c r="F28" s="46">
        <f t="shared" si="18"/>
        <v>-7.342754062519448</v>
      </c>
      <c r="G28" s="46">
        <f t="shared" si="18"/>
        <v>-1.4076778565304682</v>
      </c>
      <c r="H28" s="46"/>
      <c r="I28" s="46"/>
      <c r="J28" s="46"/>
      <c r="K28" s="63"/>
      <c r="L28" s="40"/>
      <c r="M28" s="40"/>
      <c r="N28" s="40"/>
      <c r="O28" s="40"/>
      <c r="Q28" s="101"/>
      <c r="R28" s="102"/>
      <c r="S28" s="102"/>
      <c r="T28" s="102"/>
      <c r="U28" s="102"/>
      <c r="V28" s="102"/>
      <c r="W28" s="102"/>
      <c r="X28" s="102"/>
      <c r="Y28" s="102"/>
      <c r="Z28" s="102"/>
    </row>
    <row r="29" spans="1:243" ht="12.75">
      <c r="A29" s="59" t="s">
        <v>73</v>
      </c>
      <c r="B29" s="60">
        <f>B60/V4*100</f>
        <v>-3.4612504993023117</v>
      </c>
      <c r="C29" s="60">
        <f>C60/W4*100</f>
        <v>-17.88874772215917</v>
      </c>
      <c r="D29" s="60">
        <f>D60/X4*100</f>
        <v>-22.96676178575136</v>
      </c>
      <c r="E29" s="60">
        <f>E60/Y4*100</f>
        <v>-16.718932376301172</v>
      </c>
      <c r="F29" s="60">
        <f>F60/Z4*100</f>
        <v>-9.904080038336849</v>
      </c>
      <c r="G29" s="60"/>
      <c r="H29" s="60"/>
      <c r="I29" s="60"/>
      <c r="J29" s="60"/>
      <c r="K29" s="61"/>
      <c r="L29" s="40"/>
      <c r="M29" s="40"/>
      <c r="N29" s="40"/>
      <c r="O29" s="40"/>
      <c r="P29" s="40"/>
      <c r="Q29" s="101"/>
      <c r="R29" s="102"/>
      <c r="S29" s="102"/>
      <c r="T29" s="102"/>
      <c r="U29" s="102"/>
      <c r="V29" s="102"/>
      <c r="W29" s="102"/>
      <c r="X29" s="102"/>
      <c r="Y29" s="102"/>
      <c r="Z29" s="102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</row>
    <row r="30" spans="1:243" s="20" customFormat="1" ht="12.75">
      <c r="A30" s="64" t="s">
        <v>76</v>
      </c>
      <c r="B30" s="65">
        <f>B61/W4*100</f>
        <v>-4.457442984229114</v>
      </c>
      <c r="C30" s="65">
        <f>C61/X4*100</f>
        <v>-11.053683949338149</v>
      </c>
      <c r="D30" s="65">
        <f>D61/Y4*100</f>
        <v>-9.798660169087004</v>
      </c>
      <c r="E30" s="65">
        <f>E61/Z4*100</f>
        <v>-5.809177026461554</v>
      </c>
      <c r="F30" s="65"/>
      <c r="G30" s="65"/>
      <c r="H30" s="65"/>
      <c r="I30" s="65"/>
      <c r="J30" s="65"/>
      <c r="K30" s="66"/>
      <c r="L30" s="40"/>
      <c r="M30" s="40"/>
      <c r="N30" s="40"/>
      <c r="O30" s="40"/>
      <c r="P30" s="40"/>
      <c r="Q30" s="101"/>
      <c r="R30" s="102"/>
      <c r="S30" s="102"/>
      <c r="T30" s="102"/>
      <c r="U30" s="102"/>
      <c r="V30" s="102"/>
      <c r="W30" s="102"/>
      <c r="X30" s="97"/>
      <c r="Y30" s="97"/>
      <c r="Z30" s="97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</row>
    <row r="31" spans="1:243" s="20" customFormat="1" ht="12.75">
      <c r="A31" s="64" t="s">
        <v>77</v>
      </c>
      <c r="B31" s="65">
        <f>B62/X4*100</f>
        <v>-4.447112760878731</v>
      </c>
      <c r="C31" s="65">
        <f>C62/Y4*100</f>
        <v>-1.8922726567899544</v>
      </c>
      <c r="D31" s="65">
        <f>D62/Z4*100</f>
        <v>0.41247653789488825</v>
      </c>
      <c r="E31" s="65"/>
      <c r="F31" s="65"/>
      <c r="G31" s="65"/>
      <c r="H31" s="65"/>
      <c r="I31" s="65"/>
      <c r="J31" s="65"/>
      <c r="K31" s="66"/>
      <c r="L31" s="40"/>
      <c r="M31" s="40"/>
      <c r="N31" s="40"/>
      <c r="O31" s="40"/>
      <c r="P31" s="40"/>
      <c r="Q31" s="101"/>
      <c r="R31" s="102"/>
      <c r="S31" s="102"/>
      <c r="T31" s="102"/>
      <c r="U31" s="102"/>
      <c r="V31" s="102"/>
      <c r="W31" s="102"/>
      <c r="X31" s="97"/>
      <c r="Y31" s="97"/>
      <c r="Z31" s="97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</row>
    <row r="32" spans="1:243" ht="12.75">
      <c r="A32" s="67" t="s">
        <v>84</v>
      </c>
      <c r="B32" s="65">
        <f>B63/Y$4*100</f>
        <v>3.4398086666925676</v>
      </c>
      <c r="C32" s="65">
        <f>C63/Z$4*100</f>
        <v>5.206051092480989</v>
      </c>
      <c r="D32" s="60"/>
      <c r="E32" s="60"/>
      <c r="F32" s="60"/>
      <c r="G32" s="60"/>
      <c r="H32" s="60"/>
      <c r="I32" s="60"/>
      <c r="J32" s="60"/>
      <c r="K32" s="61"/>
      <c r="L32" s="40"/>
      <c r="M32" s="40"/>
      <c r="N32" s="40"/>
      <c r="O32" s="40"/>
      <c r="P32" s="40"/>
      <c r="Q32" s="101"/>
      <c r="R32" s="102"/>
      <c r="S32" s="102"/>
      <c r="T32" s="102"/>
      <c r="U32" s="102"/>
      <c r="V32" s="102"/>
      <c r="W32" s="102"/>
      <c r="X32" s="97"/>
      <c r="Y32" s="97"/>
      <c r="Z32" s="97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</row>
    <row r="33" spans="1:26" ht="12.75">
      <c r="A33" s="62" t="s">
        <v>85</v>
      </c>
      <c r="B33" s="46">
        <f>B64/Z$4*100</f>
        <v>4.379423281219977</v>
      </c>
      <c r="C33" s="46"/>
      <c r="D33" s="46"/>
      <c r="E33" s="46"/>
      <c r="F33" s="46"/>
      <c r="G33" s="46"/>
      <c r="H33" s="46"/>
      <c r="I33" s="46"/>
      <c r="J33" s="46"/>
      <c r="K33" s="63"/>
      <c r="L33" s="40"/>
      <c r="M33" s="40"/>
      <c r="N33" s="40"/>
      <c r="O33" s="40"/>
      <c r="Q33" s="103"/>
      <c r="R33" s="102"/>
      <c r="S33" s="102"/>
      <c r="T33" s="104"/>
      <c r="U33" s="104"/>
      <c r="V33" s="104"/>
      <c r="W33" s="104"/>
      <c r="X33" s="97"/>
      <c r="Y33" s="97"/>
      <c r="Z33" s="97"/>
    </row>
    <row r="34" spans="1:243" ht="12.75">
      <c r="A34" s="68"/>
      <c r="B34" s="60"/>
      <c r="C34" s="60"/>
      <c r="D34" s="60"/>
      <c r="E34" s="60"/>
      <c r="F34" s="60"/>
      <c r="G34" s="60"/>
      <c r="H34" s="60"/>
      <c r="I34" s="60"/>
      <c r="J34" s="60"/>
      <c r="K34" s="61"/>
      <c r="L34" s="40"/>
      <c r="M34" s="40"/>
      <c r="N34" s="40"/>
      <c r="O34" s="40"/>
      <c r="P34" s="40"/>
      <c r="Q34" s="101"/>
      <c r="R34" s="102"/>
      <c r="S34" s="97"/>
      <c r="T34" s="104"/>
      <c r="U34" s="104"/>
      <c r="V34" s="104"/>
      <c r="W34" s="104"/>
      <c r="X34" s="97"/>
      <c r="Y34" s="97"/>
      <c r="Z34" s="97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6" ht="13.5" thickBot="1">
      <c r="A35" s="69" t="s">
        <v>97</v>
      </c>
      <c r="B35" s="70">
        <f>AVERAGE(B10:B34)</f>
        <v>1.0659896116461778</v>
      </c>
      <c r="C35" s="70">
        <f>AVERAGE(C10:C34)</f>
        <v>-0.05895748633682483</v>
      </c>
      <c r="D35" s="70">
        <f>AVERAGE(D10:D34)</f>
        <v>-2.1393853741012365</v>
      </c>
      <c r="E35" s="70">
        <f>AVERAGE(E10:E34)</f>
        <v>-2.9751428747580713</v>
      </c>
      <c r="F35" s="70">
        <f>AVERAGE(F10:F31)</f>
        <v>-3.504944699677535</v>
      </c>
      <c r="G35" s="70">
        <f>AVERAGE(G10:G31)</f>
        <v>-3.639920197173223</v>
      </c>
      <c r="H35" s="70"/>
      <c r="I35" s="70"/>
      <c r="J35" s="70"/>
      <c r="K35" s="71"/>
      <c r="Q35" s="98"/>
      <c r="R35" s="104"/>
      <c r="S35" s="104"/>
      <c r="T35" s="104"/>
      <c r="U35" s="104"/>
      <c r="V35" s="104"/>
      <c r="W35" s="104"/>
      <c r="X35" s="97"/>
      <c r="Y35" s="97"/>
      <c r="Z35" s="97"/>
    </row>
    <row r="36" spans="17:26" ht="13.5" thickTop="1">
      <c r="Q36" s="98"/>
      <c r="R36" s="105"/>
      <c r="S36" s="105"/>
      <c r="T36" s="105"/>
      <c r="U36" s="105"/>
      <c r="V36" s="105"/>
      <c r="W36" s="105"/>
      <c r="X36" s="97"/>
      <c r="Y36" s="97"/>
      <c r="Z36" s="97"/>
    </row>
    <row r="37" spans="17:26" ht="13.5" thickBot="1"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ht="13.5" thickTop="1">
      <c r="A38" s="72"/>
      <c r="B38" s="52" t="s">
        <v>89</v>
      </c>
      <c r="C38" s="52" t="s">
        <v>90</v>
      </c>
      <c r="D38" s="52" t="s">
        <v>90</v>
      </c>
      <c r="E38" s="52" t="s">
        <v>90</v>
      </c>
      <c r="F38" s="52" t="s">
        <v>90</v>
      </c>
      <c r="G38" s="52" t="s">
        <v>90</v>
      </c>
      <c r="H38" s="52" t="s">
        <v>90</v>
      </c>
      <c r="I38" s="52" t="s">
        <v>90</v>
      </c>
      <c r="J38" s="52" t="s">
        <v>90</v>
      </c>
      <c r="K38" s="53" t="s">
        <v>90</v>
      </c>
      <c r="Q38" s="98"/>
      <c r="R38" s="99"/>
      <c r="S38" s="99"/>
      <c r="T38" s="99"/>
      <c r="U38" s="99"/>
      <c r="V38" s="99"/>
      <c r="W38" s="99"/>
      <c r="X38" s="97"/>
      <c r="Y38" s="97"/>
      <c r="Z38" s="97"/>
    </row>
    <row r="39" spans="1:26" ht="12.75">
      <c r="A39" s="54"/>
      <c r="B39" s="44" t="s">
        <v>91</v>
      </c>
      <c r="C39" s="44" t="s">
        <v>91</v>
      </c>
      <c r="D39" s="44" t="s">
        <v>92</v>
      </c>
      <c r="E39" s="44" t="s">
        <v>93</v>
      </c>
      <c r="F39" s="44" t="s">
        <v>94</v>
      </c>
      <c r="G39" s="44" t="s">
        <v>95</v>
      </c>
      <c r="H39" s="44" t="s">
        <v>118</v>
      </c>
      <c r="I39" s="44" t="s">
        <v>119</v>
      </c>
      <c r="J39" s="44" t="s">
        <v>120</v>
      </c>
      <c r="K39" s="55" t="s">
        <v>121</v>
      </c>
      <c r="Q39" s="97"/>
      <c r="R39" s="99"/>
      <c r="S39" s="99"/>
      <c r="T39" s="99"/>
      <c r="U39" s="99"/>
      <c r="V39" s="99"/>
      <c r="W39" s="99"/>
      <c r="X39" s="97"/>
      <c r="Y39" s="97"/>
      <c r="Z39" s="97"/>
    </row>
    <row r="40" spans="1:26" ht="12.75">
      <c r="A40" s="56" t="s">
        <v>100</v>
      </c>
      <c r="B40" s="45"/>
      <c r="C40" s="45"/>
      <c r="D40" s="45"/>
      <c r="E40" s="45"/>
      <c r="F40" s="45"/>
      <c r="G40" s="45"/>
      <c r="H40" s="45"/>
      <c r="I40" s="45"/>
      <c r="J40" s="45"/>
      <c r="K40" s="58"/>
      <c r="Q40" s="100"/>
      <c r="R40" s="98"/>
      <c r="S40" s="97"/>
      <c r="T40" s="97"/>
      <c r="U40" s="97"/>
      <c r="V40" s="97"/>
      <c r="W40" s="97"/>
      <c r="X40" s="97"/>
      <c r="Y40" s="97"/>
      <c r="Z40" s="97"/>
    </row>
    <row r="41" spans="1:26" ht="12.75">
      <c r="A41" s="73" t="s">
        <v>7</v>
      </c>
      <c r="B41" s="74">
        <f aca="true" t="shared" si="19" ref="B41:G50">B72-B103</f>
        <v>1.9110000000000014</v>
      </c>
      <c r="C41" s="74">
        <f t="shared" si="19"/>
        <v>-42.28699999999998</v>
      </c>
      <c r="D41" s="74">
        <f t="shared" si="19"/>
        <v>-128.17800000000005</v>
      </c>
      <c r="E41" s="74">
        <f t="shared" si="19"/>
        <v>-120.62600000000009</v>
      </c>
      <c r="F41" s="74">
        <f t="shared" si="19"/>
        <v>-143.58400000000023</v>
      </c>
      <c r="G41" s="74">
        <f t="shared" si="19"/>
        <v>-192.24199999999996</v>
      </c>
      <c r="H41" s="74" t="s">
        <v>122</v>
      </c>
      <c r="I41" s="74" t="s">
        <v>122</v>
      </c>
      <c r="J41" s="74" t="s">
        <v>122</v>
      </c>
      <c r="K41" s="75" t="s">
        <v>122</v>
      </c>
      <c r="O41" s="6"/>
      <c r="Q41" s="101"/>
      <c r="R41" s="102"/>
      <c r="S41" s="102"/>
      <c r="T41" s="102"/>
      <c r="U41" s="102"/>
      <c r="V41" s="102"/>
      <c r="W41" s="102"/>
      <c r="X41" s="97"/>
      <c r="Y41" s="97"/>
      <c r="Z41" s="97"/>
    </row>
    <row r="42" spans="1:26" ht="12.75">
      <c r="A42" s="73" t="s">
        <v>21</v>
      </c>
      <c r="B42" s="74">
        <f t="shared" si="19"/>
        <v>2.3220000000000027</v>
      </c>
      <c r="C42" s="74">
        <f t="shared" si="19"/>
        <v>22.274</v>
      </c>
      <c r="D42" s="74">
        <f t="shared" si="19"/>
        <v>7.815999999999917</v>
      </c>
      <c r="E42" s="74">
        <f t="shared" si="19"/>
        <v>-25.442000000000007</v>
      </c>
      <c r="F42" s="74">
        <f t="shared" si="19"/>
        <v>-18.325000000000102</v>
      </c>
      <c r="G42" s="74">
        <f t="shared" si="19"/>
        <v>-36.087000000000046</v>
      </c>
      <c r="H42" s="74" t="s">
        <v>122</v>
      </c>
      <c r="I42" s="74" t="s">
        <v>122</v>
      </c>
      <c r="J42" s="74" t="s">
        <v>122</v>
      </c>
      <c r="K42" s="75" t="s">
        <v>122</v>
      </c>
      <c r="O42" s="6"/>
      <c r="Q42" s="101"/>
      <c r="R42" s="102"/>
      <c r="S42" s="102"/>
      <c r="T42" s="102"/>
      <c r="U42" s="102"/>
      <c r="V42" s="102"/>
      <c r="W42" s="102"/>
      <c r="X42" s="97"/>
      <c r="Y42" s="97"/>
      <c r="Z42" s="97"/>
    </row>
    <row r="43" spans="1:26" ht="12.75">
      <c r="A43" s="73" t="s">
        <v>24</v>
      </c>
      <c r="B43" s="74">
        <f t="shared" si="19"/>
        <v>8.274000000000001</v>
      </c>
      <c r="C43" s="74">
        <f t="shared" si="19"/>
        <v>-9.184000000000083</v>
      </c>
      <c r="D43" s="74">
        <f t="shared" si="19"/>
        <v>-42.44200000000001</v>
      </c>
      <c r="E43" s="74">
        <f t="shared" si="19"/>
        <v>-45.3250000000001</v>
      </c>
      <c r="F43" s="74">
        <f t="shared" si="19"/>
        <v>-72.08700000000005</v>
      </c>
      <c r="G43" s="74">
        <f t="shared" si="19"/>
        <v>-55.30399999999986</v>
      </c>
      <c r="H43" s="74" t="s">
        <v>122</v>
      </c>
      <c r="I43" s="74" t="s">
        <v>122</v>
      </c>
      <c r="J43" s="74" t="s">
        <v>122</v>
      </c>
      <c r="K43" s="75" t="s">
        <v>122</v>
      </c>
      <c r="O43" s="6"/>
      <c r="Q43" s="101"/>
      <c r="R43" s="102"/>
      <c r="S43" s="102"/>
      <c r="T43" s="102"/>
      <c r="U43" s="102"/>
      <c r="V43" s="102"/>
      <c r="W43" s="102"/>
      <c r="X43" s="97"/>
      <c r="Y43" s="97"/>
      <c r="Z43" s="97"/>
    </row>
    <row r="44" spans="1:26" ht="12.75">
      <c r="A44" s="62" t="s">
        <v>27</v>
      </c>
      <c r="B44" s="76">
        <f t="shared" si="19"/>
        <v>-2.8870000000000573</v>
      </c>
      <c r="C44" s="76">
        <f t="shared" si="19"/>
        <v>-31.13799999999992</v>
      </c>
      <c r="D44" s="76">
        <f t="shared" si="19"/>
        <v>-25.05000000000001</v>
      </c>
      <c r="E44" s="76">
        <f t="shared" si="19"/>
        <v>-51.400000000000034</v>
      </c>
      <c r="F44" s="76">
        <f t="shared" si="19"/>
        <v>-34.601999999999975</v>
      </c>
      <c r="G44" s="76">
        <f t="shared" si="19"/>
        <v>-162.89299999999997</v>
      </c>
      <c r="H44" s="76" t="s">
        <v>122</v>
      </c>
      <c r="I44" s="76" t="s">
        <v>122</v>
      </c>
      <c r="J44" s="76" t="s">
        <v>122</v>
      </c>
      <c r="K44" s="77" t="s">
        <v>122</v>
      </c>
      <c r="O44" s="6"/>
      <c r="Q44" s="101"/>
      <c r="R44" s="102"/>
      <c r="S44" s="102"/>
      <c r="T44" s="102"/>
      <c r="U44" s="102"/>
      <c r="V44" s="102"/>
      <c r="W44" s="102"/>
      <c r="X44" s="97"/>
      <c r="Y44" s="97"/>
      <c r="Z44" s="97"/>
    </row>
    <row r="45" spans="1:26" ht="12.75">
      <c r="A45" s="73" t="s">
        <v>30</v>
      </c>
      <c r="B45" s="74">
        <f t="shared" si="19"/>
        <v>-24.447999999999865</v>
      </c>
      <c r="C45" s="74">
        <f t="shared" si="19"/>
        <v>-23.18500000000006</v>
      </c>
      <c r="D45" s="74">
        <f t="shared" si="19"/>
        <v>-47.98599999999993</v>
      </c>
      <c r="E45" s="74">
        <f t="shared" si="19"/>
        <v>-28.10199999999992</v>
      </c>
      <c r="F45" s="74">
        <f t="shared" si="19"/>
        <v>-149.7310000000001</v>
      </c>
      <c r="G45" s="74">
        <f t="shared" si="19"/>
        <v>-229.21399999999977</v>
      </c>
      <c r="H45" s="74" t="s">
        <v>122</v>
      </c>
      <c r="I45" s="74" t="s">
        <v>122</v>
      </c>
      <c r="J45" s="74" t="s">
        <v>122</v>
      </c>
      <c r="K45" s="75" t="s">
        <v>122</v>
      </c>
      <c r="O45" s="6"/>
      <c r="Q45" s="101"/>
      <c r="R45" s="102"/>
      <c r="S45" s="102"/>
      <c r="T45" s="102"/>
      <c r="U45" s="102"/>
      <c r="V45" s="102"/>
      <c r="W45" s="102"/>
      <c r="X45" s="97"/>
      <c r="Y45" s="97"/>
      <c r="Z45" s="97"/>
    </row>
    <row r="46" spans="1:26" ht="12.75">
      <c r="A46" s="73" t="s">
        <v>81</v>
      </c>
      <c r="B46" s="74">
        <f t="shared" si="19"/>
        <v>30.079999999999984</v>
      </c>
      <c r="C46" s="74">
        <f t="shared" si="19"/>
        <v>-8.694999999999993</v>
      </c>
      <c r="D46" s="74">
        <f t="shared" si="19"/>
        <v>16.254000000000076</v>
      </c>
      <c r="E46" s="74">
        <f t="shared" si="19"/>
        <v>-104.62699999999995</v>
      </c>
      <c r="F46" s="74">
        <f t="shared" si="19"/>
        <v>-188.812</v>
      </c>
      <c r="G46" s="74">
        <f t="shared" si="19"/>
        <v>-246.30200000000013</v>
      </c>
      <c r="H46" s="74" t="s">
        <v>122</v>
      </c>
      <c r="I46" s="74" t="s">
        <v>122</v>
      </c>
      <c r="J46" s="74" t="s">
        <v>122</v>
      </c>
      <c r="K46" s="75" t="s">
        <v>122</v>
      </c>
      <c r="O46" s="6"/>
      <c r="Q46" s="101"/>
      <c r="R46" s="102"/>
      <c r="S46" s="102"/>
      <c r="T46" s="102"/>
      <c r="U46" s="102"/>
      <c r="V46" s="102"/>
      <c r="W46" s="102"/>
      <c r="X46" s="97"/>
      <c r="Y46" s="97"/>
      <c r="Z46" s="97"/>
    </row>
    <row r="47" spans="1:26" ht="12.75">
      <c r="A47" s="73" t="s">
        <v>36</v>
      </c>
      <c r="B47" s="74">
        <f t="shared" si="19"/>
        <v>6.062999999999988</v>
      </c>
      <c r="C47" s="74">
        <f t="shared" si="19"/>
        <v>42.53400000000005</v>
      </c>
      <c r="D47" s="74">
        <f t="shared" si="19"/>
        <v>-65.08100000000002</v>
      </c>
      <c r="E47" s="74">
        <f t="shared" si="19"/>
        <v>-139.183</v>
      </c>
      <c r="F47" s="74">
        <f t="shared" si="19"/>
        <v>-188.303</v>
      </c>
      <c r="G47" s="74">
        <f t="shared" si="19"/>
        <v>-196.95600000000002</v>
      </c>
      <c r="H47" s="74" t="s">
        <v>122</v>
      </c>
      <c r="I47" s="74" t="s">
        <v>122</v>
      </c>
      <c r="J47" s="74" t="s">
        <v>122</v>
      </c>
      <c r="K47" s="75" t="s">
        <v>122</v>
      </c>
      <c r="O47" s="6"/>
      <c r="Q47" s="101"/>
      <c r="R47" s="102"/>
      <c r="S47" s="102"/>
      <c r="T47" s="102"/>
      <c r="U47" s="102"/>
      <c r="V47" s="102"/>
      <c r="W47" s="102"/>
      <c r="X47" s="97"/>
      <c r="Y47" s="97"/>
      <c r="Z47" s="97"/>
    </row>
    <row r="48" spans="1:26" ht="12.75">
      <c r="A48" s="73" t="s">
        <v>82</v>
      </c>
      <c r="B48" s="74">
        <f t="shared" si="19"/>
        <v>18.81800000000004</v>
      </c>
      <c r="C48" s="74">
        <f t="shared" si="19"/>
        <v>-94.51199999999994</v>
      </c>
      <c r="D48" s="74">
        <f t="shared" si="19"/>
        <v>-155.12199999999996</v>
      </c>
      <c r="E48" s="74">
        <f t="shared" si="19"/>
        <v>-204.5820000000001</v>
      </c>
      <c r="F48" s="74">
        <f t="shared" si="19"/>
        <v>-202.26199999999983</v>
      </c>
      <c r="G48" s="74">
        <f t="shared" si="19"/>
        <v>-229.6210000000001</v>
      </c>
      <c r="H48" s="74" t="s">
        <v>122</v>
      </c>
      <c r="I48" s="74" t="s">
        <v>122</v>
      </c>
      <c r="J48" s="74" t="s">
        <v>122</v>
      </c>
      <c r="K48" s="75" t="s">
        <v>122</v>
      </c>
      <c r="O48" s="6"/>
      <c r="Q48" s="101"/>
      <c r="R48" s="102"/>
      <c r="S48" s="102"/>
      <c r="T48" s="102"/>
      <c r="U48" s="102"/>
      <c r="V48" s="102"/>
      <c r="W48" s="102"/>
      <c r="X48" s="97"/>
      <c r="Y48" s="97"/>
      <c r="Z48" s="97"/>
    </row>
    <row r="49" spans="1:26" ht="12.75">
      <c r="A49" s="62" t="s">
        <v>42</v>
      </c>
      <c r="B49" s="76">
        <f t="shared" si="19"/>
        <v>-80.10299999999995</v>
      </c>
      <c r="C49" s="76">
        <f t="shared" si="19"/>
        <v>-140.25599999999997</v>
      </c>
      <c r="D49" s="76">
        <f t="shared" si="19"/>
        <v>-185.93500000000017</v>
      </c>
      <c r="E49" s="76">
        <f t="shared" si="19"/>
        <v>-183.3459999999999</v>
      </c>
      <c r="F49" s="76">
        <f t="shared" si="19"/>
        <v>-206.851</v>
      </c>
      <c r="G49" s="76">
        <f t="shared" si="19"/>
        <v>-195.98700000000008</v>
      </c>
      <c r="H49" s="76" t="s">
        <v>122</v>
      </c>
      <c r="I49" s="76" t="s">
        <v>122</v>
      </c>
      <c r="J49" s="76" t="s">
        <v>122</v>
      </c>
      <c r="K49" s="77" t="s">
        <v>122</v>
      </c>
      <c r="O49" s="6"/>
      <c r="Q49" s="101"/>
      <c r="R49" s="102"/>
      <c r="S49" s="102"/>
      <c r="T49" s="102"/>
      <c r="U49" s="102"/>
      <c r="V49" s="102"/>
      <c r="W49" s="102"/>
      <c r="X49" s="97"/>
      <c r="Y49" s="97"/>
      <c r="Z49" s="97"/>
    </row>
    <row r="50" spans="1:26" ht="12.75">
      <c r="A50" s="73" t="s">
        <v>44</v>
      </c>
      <c r="B50" s="74">
        <f t="shared" si="19"/>
        <v>37.55000000000007</v>
      </c>
      <c r="C50" s="74">
        <f t="shared" si="19"/>
        <v>14.048999999999978</v>
      </c>
      <c r="D50" s="74">
        <f t="shared" si="19"/>
        <v>-52.46799999999996</v>
      </c>
      <c r="E50" s="74">
        <f t="shared" si="19"/>
        <v>-87.85399999999993</v>
      </c>
      <c r="F50" s="74">
        <f t="shared" si="19"/>
        <v>-151.2650000000001</v>
      </c>
      <c r="G50" s="74">
        <f t="shared" si="19"/>
        <v>-132.63400000000001</v>
      </c>
      <c r="H50" s="74" t="s">
        <v>122</v>
      </c>
      <c r="I50" s="74" t="s">
        <v>122</v>
      </c>
      <c r="J50" s="74" t="s">
        <v>122</v>
      </c>
      <c r="K50" s="75" t="s">
        <v>122</v>
      </c>
      <c r="O50" s="6"/>
      <c r="Q50" s="101"/>
      <c r="R50" s="102"/>
      <c r="S50" s="102"/>
      <c r="T50" s="102"/>
      <c r="U50" s="102"/>
      <c r="V50" s="102"/>
      <c r="W50" s="102"/>
      <c r="X50" s="97"/>
      <c r="Y50" s="97"/>
      <c r="Z50" s="97"/>
    </row>
    <row r="51" spans="1:26" ht="12.75">
      <c r="A51" s="73" t="s">
        <v>47</v>
      </c>
      <c r="B51" s="74">
        <f aca="true" t="shared" si="20" ref="B51:G56">B82-B113</f>
        <v>65.51099999999997</v>
      </c>
      <c r="C51" s="74">
        <f t="shared" si="20"/>
        <v>64.2120000000001</v>
      </c>
      <c r="D51" s="74">
        <f t="shared" si="20"/>
        <v>12.460999999999899</v>
      </c>
      <c r="E51" s="74">
        <f t="shared" si="20"/>
        <v>-20.613000000000056</v>
      </c>
      <c r="F51" s="74">
        <f t="shared" si="20"/>
        <v>-28.932000000000016</v>
      </c>
      <c r="G51" s="74">
        <f t="shared" si="20"/>
        <v>59.50800000000004</v>
      </c>
      <c r="H51" s="74" t="s">
        <v>122</v>
      </c>
      <c r="I51" s="74" t="s">
        <v>122</v>
      </c>
      <c r="J51" s="74" t="s">
        <v>122</v>
      </c>
      <c r="K51" s="75" t="s">
        <v>122</v>
      </c>
      <c r="O51" s="6"/>
      <c r="Q51" s="101"/>
      <c r="R51" s="102"/>
      <c r="S51" s="102"/>
      <c r="T51" s="102"/>
      <c r="U51" s="102"/>
      <c r="V51" s="102"/>
      <c r="W51" s="102"/>
      <c r="X51" s="97"/>
      <c r="Y51" s="97"/>
      <c r="Z51" s="97"/>
    </row>
    <row r="52" spans="1:26" ht="12.75">
      <c r="A52" s="73" t="s">
        <v>50</v>
      </c>
      <c r="B52" s="74">
        <f t="shared" si="20"/>
        <v>48.110000000000014</v>
      </c>
      <c r="C52" s="74">
        <f t="shared" si="20"/>
        <v>52.642999999999915</v>
      </c>
      <c r="D52" s="74">
        <f t="shared" si="20"/>
        <v>75.09799999999996</v>
      </c>
      <c r="E52" s="74">
        <f t="shared" si="20"/>
        <v>85.49499999999989</v>
      </c>
      <c r="F52" s="74">
        <f t="shared" si="20"/>
        <v>159.78099999999995</v>
      </c>
      <c r="G52" s="74">
        <f t="shared" si="20"/>
        <v>260.20799999999997</v>
      </c>
      <c r="H52" s="74" t="s">
        <v>122</v>
      </c>
      <c r="I52" s="74" t="s">
        <v>122</v>
      </c>
      <c r="J52" s="74" t="s">
        <v>122</v>
      </c>
      <c r="K52" s="75" t="s">
        <v>122</v>
      </c>
      <c r="O52" s="6"/>
      <c r="Q52" s="101"/>
      <c r="R52" s="102"/>
      <c r="S52" s="102"/>
      <c r="T52" s="102"/>
      <c r="U52" s="102"/>
      <c r="V52" s="102"/>
      <c r="W52" s="102"/>
      <c r="X52" s="97"/>
      <c r="Y52" s="97"/>
      <c r="Z52" s="97"/>
    </row>
    <row r="53" spans="1:26" ht="12.75">
      <c r="A53" s="73" t="s">
        <v>53</v>
      </c>
      <c r="B53" s="74">
        <f t="shared" si="20"/>
        <v>20.20799999999997</v>
      </c>
      <c r="C53" s="74">
        <f t="shared" si="20"/>
        <v>31.0329999999999</v>
      </c>
      <c r="D53" s="74">
        <f t="shared" si="20"/>
        <v>61.489999999999895</v>
      </c>
      <c r="E53" s="74">
        <f t="shared" si="20"/>
        <v>157.26200000000006</v>
      </c>
      <c r="F53" s="74">
        <f t="shared" si="20"/>
        <v>248.69499999999994</v>
      </c>
      <c r="G53" s="74">
        <f t="shared" si="20"/>
        <v>294.0316680000001</v>
      </c>
      <c r="H53" s="74" t="s">
        <v>122</v>
      </c>
      <c r="I53" s="74" t="s">
        <v>122</v>
      </c>
      <c r="J53" s="74" t="s">
        <v>122</v>
      </c>
      <c r="K53" s="75" t="s">
        <v>122</v>
      </c>
      <c r="O53" s="6"/>
      <c r="Q53" s="101"/>
      <c r="R53" s="102"/>
      <c r="S53" s="102"/>
      <c r="T53" s="102"/>
      <c r="U53" s="102"/>
      <c r="V53" s="102"/>
      <c r="W53" s="102"/>
      <c r="X53" s="97"/>
      <c r="Y53" s="97"/>
      <c r="Z53" s="97"/>
    </row>
    <row r="54" spans="1:26" ht="12.75">
      <c r="A54" s="62" t="s">
        <v>56</v>
      </c>
      <c r="B54" s="76">
        <f t="shared" si="20"/>
        <v>10.355000000000018</v>
      </c>
      <c r="C54" s="76">
        <f t="shared" si="20"/>
        <v>67.06399999999996</v>
      </c>
      <c r="D54" s="76">
        <f t="shared" si="20"/>
        <v>166.11800000000005</v>
      </c>
      <c r="E54" s="76">
        <f t="shared" si="20"/>
        <v>259.433</v>
      </c>
      <c r="F54" s="76">
        <f t="shared" si="20"/>
        <v>306.48466799999994</v>
      </c>
      <c r="G54" s="76">
        <f t="shared" si="20"/>
        <v>459.68630472000007</v>
      </c>
      <c r="H54" s="76" t="s">
        <v>122</v>
      </c>
      <c r="I54" s="76" t="s">
        <v>122</v>
      </c>
      <c r="J54" s="76" t="s">
        <v>122</v>
      </c>
      <c r="K54" s="77" t="s">
        <v>122</v>
      </c>
      <c r="O54" s="6"/>
      <c r="Q54" s="101"/>
      <c r="R54" s="102"/>
      <c r="S54" s="102"/>
      <c r="T54" s="102"/>
      <c r="U54" s="102"/>
      <c r="V54" s="102"/>
      <c r="W54" s="102"/>
      <c r="X54" s="102"/>
      <c r="Y54" s="102"/>
      <c r="Z54" s="102"/>
    </row>
    <row r="55" spans="1:26" ht="12.75">
      <c r="A55" s="73" t="s">
        <v>58</v>
      </c>
      <c r="B55" s="74">
        <f t="shared" si="20"/>
        <v>36.30699999999979</v>
      </c>
      <c r="C55" s="74">
        <f t="shared" si="20"/>
        <v>134.03899999999987</v>
      </c>
      <c r="D55" s="74">
        <f t="shared" si="20"/>
        <v>250.99200000000008</v>
      </c>
      <c r="E55" s="74">
        <f t="shared" si="20"/>
        <v>297.424668</v>
      </c>
      <c r="F55" s="74">
        <f t="shared" si="20"/>
        <v>452.9153047200001</v>
      </c>
      <c r="G55" s="74">
        <f t="shared" si="20"/>
        <v>447.66154413108484</v>
      </c>
      <c r="H55" s="74">
        <f>H86-H117</f>
        <v>184.68126841231992</v>
      </c>
      <c r="I55" s="74">
        <f>I86-I117</f>
        <v>169.02104190421073</v>
      </c>
      <c r="J55" s="74">
        <f>J86-J117</f>
        <v>285.01507934079996</v>
      </c>
      <c r="K55" s="75">
        <f>K86-K117</f>
        <v>399.72627979611116</v>
      </c>
      <c r="Q55" s="101"/>
      <c r="R55" s="102"/>
      <c r="S55" s="102"/>
      <c r="T55" s="102"/>
      <c r="U55" s="102"/>
      <c r="V55" s="102"/>
      <c r="W55" s="102"/>
      <c r="X55" s="102"/>
      <c r="Y55" s="102"/>
      <c r="Z55" s="102"/>
    </row>
    <row r="56" spans="1:26" ht="12.75">
      <c r="A56" s="73" t="s">
        <v>61</v>
      </c>
      <c r="B56" s="74">
        <f t="shared" si="20"/>
        <v>97.00299999999993</v>
      </c>
      <c r="C56" s="74">
        <f t="shared" si="20"/>
        <v>193.8660000000001</v>
      </c>
      <c r="D56" s="74">
        <f t="shared" si="20"/>
        <v>249.25766800000008</v>
      </c>
      <c r="E56" s="74">
        <f t="shared" si="20"/>
        <v>411.8603047200003</v>
      </c>
      <c r="F56" s="74">
        <f t="shared" si="20"/>
        <v>396.6825441310848</v>
      </c>
      <c r="G56" s="74">
        <f t="shared" si="20"/>
        <v>140.54926841231986</v>
      </c>
      <c r="H56" s="74">
        <f>H87-H118</f>
        <v>121.08704190421076</v>
      </c>
      <c r="I56" s="74">
        <f>I87-I118</f>
        <v>232.49607934079972</v>
      </c>
      <c r="J56" s="74">
        <f>J87-J118</f>
        <v>358.6132797961111</v>
      </c>
      <c r="K56" s="75"/>
      <c r="Q56" s="101"/>
      <c r="R56" s="102"/>
      <c r="S56" s="102"/>
      <c r="T56" s="102"/>
      <c r="U56" s="102"/>
      <c r="V56" s="102"/>
      <c r="W56" s="102"/>
      <c r="X56" s="102"/>
      <c r="Y56" s="102"/>
      <c r="Z56" s="102"/>
    </row>
    <row r="57" spans="1:26" ht="12.75">
      <c r="A57" s="73" t="s">
        <v>64</v>
      </c>
      <c r="B57" s="74">
        <f aca="true" t="shared" si="21" ref="B57:G57">B88-B119</f>
        <v>64.90099999999995</v>
      </c>
      <c r="C57" s="74">
        <f t="shared" si="21"/>
        <v>119.68166800000017</v>
      </c>
      <c r="D57" s="74">
        <f t="shared" si="21"/>
        <v>285.56330472000013</v>
      </c>
      <c r="E57" s="74">
        <f t="shared" si="21"/>
        <v>272.4065441310845</v>
      </c>
      <c r="F57" s="74">
        <f t="shared" si="21"/>
        <v>17.158268412319785</v>
      </c>
      <c r="G57" s="74">
        <f t="shared" si="21"/>
        <v>-7.162958095789236</v>
      </c>
      <c r="H57" s="74">
        <f>H88-H119</f>
        <v>93.58807934079982</v>
      </c>
      <c r="I57" s="74">
        <f>I88-I119</f>
        <v>207.5422797961112</v>
      </c>
      <c r="J57" s="74"/>
      <c r="K57" s="75"/>
      <c r="Q57" s="101"/>
      <c r="R57" s="102"/>
      <c r="S57" s="102"/>
      <c r="T57" s="102"/>
      <c r="U57" s="102"/>
      <c r="V57" s="102"/>
      <c r="W57" s="102"/>
      <c r="X57" s="102"/>
      <c r="Y57" s="102"/>
      <c r="Z57" s="102"/>
    </row>
    <row r="58" spans="1:26" ht="12.75">
      <c r="A58" s="73" t="s">
        <v>67</v>
      </c>
      <c r="B58" s="74">
        <f aca="true" t="shared" si="22" ref="B58:H58">B89-B120</f>
        <v>13.470668000000046</v>
      </c>
      <c r="C58" s="74">
        <f t="shared" si="22"/>
        <v>168.49430472000006</v>
      </c>
      <c r="D58" s="74">
        <f t="shared" si="22"/>
        <v>155.6345441310848</v>
      </c>
      <c r="E58" s="74">
        <f t="shared" si="22"/>
        <v>-99.20173158768011</v>
      </c>
      <c r="F58" s="74">
        <f t="shared" si="22"/>
        <v>-133.2169580957891</v>
      </c>
      <c r="G58" s="74">
        <f t="shared" si="22"/>
        <v>-28.785920659199974</v>
      </c>
      <c r="H58" s="74">
        <f t="shared" si="22"/>
        <v>75.9212797961111</v>
      </c>
      <c r="I58" s="74"/>
      <c r="J58" s="74"/>
      <c r="K58" s="75"/>
      <c r="Q58" s="101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2.75">
      <c r="A59" s="62" t="s">
        <v>70</v>
      </c>
      <c r="B59" s="76">
        <f aca="true" t="shared" si="23" ref="B59:G59">B90-B121</f>
        <v>84.73295072000019</v>
      </c>
      <c r="C59" s="76">
        <f t="shared" si="23"/>
        <v>46.794870131084735</v>
      </c>
      <c r="D59" s="76">
        <f t="shared" si="23"/>
        <v>-207.21073958768034</v>
      </c>
      <c r="E59" s="76">
        <f t="shared" si="23"/>
        <v>-251.88196609578927</v>
      </c>
      <c r="F59" s="76">
        <f t="shared" si="23"/>
        <v>-138.06426265920004</v>
      </c>
      <c r="G59" s="76">
        <f t="shared" si="23"/>
        <v>-30.319396203888573</v>
      </c>
      <c r="H59" s="76"/>
      <c r="I59" s="76"/>
      <c r="J59" s="76"/>
      <c r="K59" s="77"/>
      <c r="Q59" s="101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2.75">
      <c r="A60" s="73" t="s">
        <v>73</v>
      </c>
      <c r="B60" s="74">
        <f>B91-B122</f>
        <v>-68.92824236823606</v>
      </c>
      <c r="C60" s="74">
        <f>C91-C122</f>
        <v>-331.54915584511195</v>
      </c>
      <c r="D60" s="74">
        <f>D91-D122</f>
        <v>-409.3898781947894</v>
      </c>
      <c r="E60" s="74">
        <f>E91-E122</f>
        <v>-314.36257449579193</v>
      </c>
      <c r="F60" s="74">
        <f>F91-F122</f>
        <v>-213.31991927292165</v>
      </c>
      <c r="G60" s="74"/>
      <c r="H60" s="74"/>
      <c r="I60" s="74"/>
      <c r="J60" s="74"/>
      <c r="K60" s="75"/>
      <c r="Q60" s="101"/>
      <c r="R60" s="102"/>
      <c r="S60" s="102"/>
      <c r="T60" s="102"/>
      <c r="U60" s="102"/>
      <c r="V60" s="102"/>
      <c r="W60" s="102"/>
      <c r="X60" s="97"/>
      <c r="Y60" s="97"/>
      <c r="Z60" s="97"/>
    </row>
    <row r="61" spans="1:26" ht="12.75">
      <c r="A61" s="73" t="s">
        <v>76</v>
      </c>
      <c r="B61" s="74">
        <f>B92-B123</f>
        <v>-82.61402539755318</v>
      </c>
      <c r="C61" s="74">
        <f>C92-C123</f>
        <v>-197.0354535758163</v>
      </c>
      <c r="D61" s="74">
        <f>D92-D123</f>
        <v>-184.2421494407074</v>
      </c>
      <c r="E61" s="74">
        <f>E92-E123</f>
        <v>-125.12148221037455</v>
      </c>
      <c r="F61" s="74"/>
      <c r="G61" s="74"/>
      <c r="H61" s="74"/>
      <c r="I61" s="74"/>
      <c r="J61" s="74"/>
      <c r="K61" s="75"/>
      <c r="Q61" s="101"/>
      <c r="R61" s="102"/>
      <c r="S61" s="102"/>
      <c r="T61" s="102"/>
      <c r="U61" s="102"/>
      <c r="V61" s="102"/>
      <c r="W61" s="102"/>
      <c r="X61" s="97"/>
      <c r="Y61" s="97"/>
      <c r="Z61" s="97"/>
    </row>
    <row r="62" spans="1:26" ht="12.75">
      <c r="A62" s="73" t="s">
        <v>77</v>
      </c>
      <c r="B62" s="74">
        <f>B93-B124</f>
        <v>-79.27120803874686</v>
      </c>
      <c r="C62" s="74">
        <f>C93-C124</f>
        <v>-35.58000538836359</v>
      </c>
      <c r="D62" s="74">
        <f>D93-D124</f>
        <v>8.884163034337462</v>
      </c>
      <c r="E62" s="74"/>
      <c r="F62" s="74"/>
      <c r="G62" s="74"/>
      <c r="H62" s="74"/>
      <c r="I62" s="74"/>
      <c r="J62" s="74"/>
      <c r="K62" s="75"/>
      <c r="Q62" s="101"/>
      <c r="R62" s="102"/>
      <c r="S62" s="102"/>
      <c r="T62" s="102"/>
      <c r="U62" s="102"/>
      <c r="V62" s="102"/>
      <c r="W62" s="102"/>
      <c r="X62" s="97"/>
      <c r="Y62" s="97"/>
      <c r="Z62" s="97"/>
    </row>
    <row r="63" spans="1:26" ht="12.75">
      <c r="A63" s="73" t="s">
        <v>84</v>
      </c>
      <c r="B63" s="74">
        <f>B94-B125</f>
        <v>64.67800000000034</v>
      </c>
      <c r="C63" s="74">
        <f>C94-C125</f>
        <v>112.13100000000009</v>
      </c>
      <c r="D63" s="74"/>
      <c r="E63" s="74"/>
      <c r="F63" s="74"/>
      <c r="G63" s="74"/>
      <c r="H63" s="74"/>
      <c r="I63" s="74"/>
      <c r="J63" s="74"/>
      <c r="K63" s="75"/>
      <c r="Q63" s="103"/>
      <c r="R63" s="102"/>
      <c r="S63" s="102"/>
      <c r="T63" s="104"/>
      <c r="U63" s="104"/>
      <c r="V63" s="104"/>
      <c r="W63" s="104"/>
      <c r="X63" s="97"/>
      <c r="Y63" s="97"/>
      <c r="Z63" s="97"/>
    </row>
    <row r="64" spans="1:26" ht="12.75">
      <c r="A64" s="78" t="s">
        <v>85</v>
      </c>
      <c r="B64" s="76">
        <f>B95-B126</f>
        <v>94.3266024906518</v>
      </c>
      <c r="C64" s="76"/>
      <c r="D64" s="76"/>
      <c r="E64" s="76"/>
      <c r="F64" s="76"/>
      <c r="G64" s="76"/>
      <c r="H64" s="76"/>
      <c r="I64" s="76"/>
      <c r="J64" s="76"/>
      <c r="K64" s="77"/>
      <c r="Q64" s="101"/>
      <c r="R64" s="102"/>
      <c r="S64" s="104"/>
      <c r="T64" s="104"/>
      <c r="U64" s="104"/>
      <c r="V64" s="104"/>
      <c r="W64" s="104"/>
      <c r="X64" s="97"/>
      <c r="Y64" s="97"/>
      <c r="Z64" s="97"/>
    </row>
    <row r="65" spans="1:26" ht="12.75">
      <c r="A65" s="79"/>
      <c r="B65" s="74"/>
      <c r="C65" s="74"/>
      <c r="D65" s="74"/>
      <c r="E65" s="74"/>
      <c r="F65" s="74"/>
      <c r="G65" s="74"/>
      <c r="H65" s="74"/>
      <c r="I65" s="74"/>
      <c r="J65" s="74"/>
      <c r="K65" s="75"/>
      <c r="Q65" s="98"/>
      <c r="R65" s="104"/>
      <c r="S65" s="104"/>
      <c r="T65" s="104"/>
      <c r="U65" s="104"/>
      <c r="V65" s="104"/>
      <c r="W65" s="104"/>
      <c r="X65" s="97"/>
      <c r="Y65" s="97"/>
      <c r="Z65" s="97"/>
    </row>
    <row r="66" spans="1:26" ht="13.5" thickBot="1">
      <c r="A66" s="80" t="s">
        <v>97</v>
      </c>
      <c r="B66" s="81">
        <f aca="true" t="shared" si="24" ref="B66:G66">AVERAGE(B41:B65)</f>
        <v>15.265406058588171</v>
      </c>
      <c r="C66" s="81">
        <f t="shared" si="24"/>
        <v>6.756270784425792</v>
      </c>
      <c r="D66" s="81">
        <f t="shared" si="24"/>
        <v>-9.706185788079768</v>
      </c>
      <c r="E66" s="81">
        <f t="shared" si="24"/>
        <v>-15.132677978026251</v>
      </c>
      <c r="F66" s="81">
        <f t="shared" si="24"/>
        <v>-14.381917738225331</v>
      </c>
      <c r="G66" s="81">
        <f t="shared" si="24"/>
        <v>-4.308604720814359</v>
      </c>
      <c r="H66" s="81"/>
      <c r="I66" s="81"/>
      <c r="J66" s="81"/>
      <c r="K66" s="82"/>
      <c r="Q66" s="98"/>
      <c r="R66" s="105"/>
      <c r="S66" s="105"/>
      <c r="T66" s="105"/>
      <c r="U66" s="105"/>
      <c r="V66" s="105"/>
      <c r="W66" s="105"/>
      <c r="X66" s="97"/>
      <c r="Y66" s="97"/>
      <c r="Z66" s="97"/>
    </row>
    <row r="67" spans="17:26" ht="13.5" thickTop="1"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17:26" ht="13.5" thickBot="1"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1:26" ht="13.5" thickTop="1">
      <c r="A69" s="72"/>
      <c r="B69" s="52" t="s">
        <v>89</v>
      </c>
      <c r="C69" s="52" t="s">
        <v>90</v>
      </c>
      <c r="D69" s="52" t="s">
        <v>90</v>
      </c>
      <c r="E69" s="52" t="s">
        <v>90</v>
      </c>
      <c r="F69" s="52" t="s">
        <v>90</v>
      </c>
      <c r="G69" s="52" t="s">
        <v>90</v>
      </c>
      <c r="H69" s="52" t="s">
        <v>90</v>
      </c>
      <c r="I69" s="52" t="s">
        <v>90</v>
      </c>
      <c r="J69" s="52" t="s">
        <v>90</v>
      </c>
      <c r="K69" s="53" t="s">
        <v>90</v>
      </c>
      <c r="Q69" s="97"/>
      <c r="R69" s="99"/>
      <c r="S69" s="99"/>
      <c r="T69" s="99"/>
      <c r="U69" s="99"/>
      <c r="V69" s="99"/>
      <c r="W69" s="99"/>
      <c r="X69" s="97"/>
      <c r="Y69" s="97"/>
      <c r="Z69" s="97"/>
    </row>
    <row r="70" spans="1:26" ht="12.75">
      <c r="A70" s="54"/>
      <c r="B70" s="44" t="s">
        <v>91</v>
      </c>
      <c r="C70" s="44" t="s">
        <v>91</v>
      </c>
      <c r="D70" s="44" t="s">
        <v>92</v>
      </c>
      <c r="E70" s="44" t="s">
        <v>93</v>
      </c>
      <c r="F70" s="44" t="s">
        <v>94</v>
      </c>
      <c r="G70" s="44" t="s">
        <v>95</v>
      </c>
      <c r="H70" s="44" t="s">
        <v>118</v>
      </c>
      <c r="I70" s="44" t="s">
        <v>119</v>
      </c>
      <c r="J70" s="44" t="s">
        <v>120</v>
      </c>
      <c r="K70" s="55" t="s">
        <v>121</v>
      </c>
      <c r="Q70" s="97"/>
      <c r="R70" s="99"/>
      <c r="S70" s="99"/>
      <c r="T70" s="99"/>
      <c r="U70" s="99"/>
      <c r="V70" s="99"/>
      <c r="W70" s="99"/>
      <c r="X70" s="97"/>
      <c r="Y70" s="97"/>
      <c r="Z70" s="97"/>
    </row>
    <row r="71" spans="1:26" ht="12.75">
      <c r="A71" s="56" t="s">
        <v>101</v>
      </c>
      <c r="B71" s="45"/>
      <c r="C71" s="45"/>
      <c r="D71" s="45"/>
      <c r="E71" s="45"/>
      <c r="F71" s="45"/>
      <c r="G71" s="45"/>
      <c r="H71" s="45"/>
      <c r="I71" s="45"/>
      <c r="J71" s="45"/>
      <c r="K71" s="58"/>
      <c r="Q71" s="100"/>
      <c r="R71" s="97"/>
      <c r="S71" s="97"/>
      <c r="T71" s="97"/>
      <c r="U71" s="97"/>
      <c r="V71" s="97"/>
      <c r="W71" s="97"/>
      <c r="X71" s="97"/>
      <c r="Y71" s="97"/>
      <c r="Z71" s="97"/>
    </row>
    <row r="72" spans="1:26" ht="12.75">
      <c r="A72" s="73" t="s">
        <v>7</v>
      </c>
      <c r="B72" s="74">
        <f>'Projections and Revisions'!B38</f>
        <v>-12.627999999999929</v>
      </c>
      <c r="C72" s="74">
        <f>'Projections and Revisions'!C38</f>
        <v>-52.33400000000006</v>
      </c>
      <c r="D72" s="74">
        <f>'Projections and Revisions'!D38</f>
        <v>-132.63800000000003</v>
      </c>
      <c r="E72" s="74">
        <f>'Projections and Revisions'!E38</f>
        <v>-148.014</v>
      </c>
      <c r="F72" s="74">
        <f>'Projections and Revisions'!F38</f>
        <v>-169.25900000000013</v>
      </c>
      <c r="G72" s="74">
        <f>'Projections and Revisions'!G38</f>
        <v>-218.44399999999985</v>
      </c>
      <c r="H72" s="74" t="s">
        <v>122</v>
      </c>
      <c r="I72" s="74" t="s">
        <v>122</v>
      </c>
      <c r="J72" s="74" t="s">
        <v>122</v>
      </c>
      <c r="K72" s="75" t="s">
        <v>122</v>
      </c>
      <c r="Q72" s="101"/>
      <c r="R72" s="106"/>
      <c r="S72" s="106"/>
      <c r="T72" s="106"/>
      <c r="U72" s="106"/>
      <c r="V72" s="106"/>
      <c r="W72" s="106"/>
      <c r="X72" s="97"/>
      <c r="Y72" s="97"/>
      <c r="Z72" s="97"/>
    </row>
    <row r="73" spans="1:26" ht="12.75">
      <c r="A73" s="73" t="s">
        <v>21</v>
      </c>
      <c r="B73" s="74">
        <f>'Projections and Revisions'!D67</f>
        <v>-5.437999999999988</v>
      </c>
      <c r="C73" s="74">
        <f>'Projections and Revisions'!E67</f>
        <v>8.586000000000013</v>
      </c>
      <c r="D73" s="74">
        <f>'Projections and Revisions'!F67</f>
        <v>1.9409999999999172</v>
      </c>
      <c r="E73" s="74">
        <f>'Projections and Revisions'!G67</f>
        <v>-24.644000000000005</v>
      </c>
      <c r="F73" s="74">
        <f>'Projections and Revisions'!H67</f>
        <v>-19.554000000000087</v>
      </c>
      <c r="G73" s="74">
        <f>'Projections and Revisions'!I67</f>
        <v>-34.547000000000025</v>
      </c>
      <c r="H73" s="74" t="s">
        <v>122</v>
      </c>
      <c r="I73" s="74" t="s">
        <v>122</v>
      </c>
      <c r="J73" s="74" t="s">
        <v>122</v>
      </c>
      <c r="K73" s="75" t="s">
        <v>122</v>
      </c>
      <c r="Q73" s="101"/>
      <c r="R73" s="106"/>
      <c r="S73" s="106"/>
      <c r="T73" s="106"/>
      <c r="U73" s="106"/>
      <c r="V73" s="106"/>
      <c r="W73" s="106"/>
      <c r="X73" s="97"/>
      <c r="Y73" s="97"/>
      <c r="Z73" s="97"/>
    </row>
    <row r="74" spans="1:26" ht="12.75">
      <c r="A74" s="73" t="s">
        <v>24</v>
      </c>
      <c r="B74" s="74">
        <f>'Projections and Revisions'!E96</f>
        <v>2.5860000000000127</v>
      </c>
      <c r="C74" s="74">
        <f>'Projections and Revisions'!F96</f>
        <v>-9.059000000000083</v>
      </c>
      <c r="D74" s="74">
        <f>'Projections and Revisions'!G96</f>
        <v>-43.644000000000005</v>
      </c>
      <c r="E74" s="74">
        <f>'Projections and Revisions'!H96</f>
        <v>-50.55400000000009</v>
      </c>
      <c r="F74" s="74">
        <f>'Projections and Revisions'!I96</f>
        <v>-79.54700000000003</v>
      </c>
      <c r="G74" s="74">
        <f>'Projections and Revisions'!J96</f>
        <v>-68.98699999999985</v>
      </c>
      <c r="H74" s="74" t="s">
        <v>122</v>
      </c>
      <c r="I74" s="74" t="s">
        <v>122</v>
      </c>
      <c r="J74" s="74" t="s">
        <v>122</v>
      </c>
      <c r="K74" s="75" t="s">
        <v>122</v>
      </c>
      <c r="Q74" s="101"/>
      <c r="R74" s="106"/>
      <c r="S74" s="106"/>
      <c r="T74" s="106"/>
      <c r="U74" s="106"/>
      <c r="V74" s="106"/>
      <c r="W74" s="106"/>
      <c r="X74" s="97"/>
      <c r="Y74" s="97"/>
      <c r="Z74" s="97"/>
    </row>
    <row r="75" spans="1:26" ht="12.75">
      <c r="A75" s="62" t="s">
        <v>27</v>
      </c>
      <c r="B75" s="76">
        <f>'Projections and Revisions'!F125</f>
        <v>-0.7620000000000573</v>
      </c>
      <c r="C75" s="76">
        <f>'Projections and Revisions'!G125</f>
        <v>-20.339999999999918</v>
      </c>
      <c r="D75" s="76">
        <f>'Projections and Revisions'!H125</f>
        <v>-20.278999999999996</v>
      </c>
      <c r="E75" s="76">
        <f>'Projections and Revisions'!I125</f>
        <v>-43.860000000000014</v>
      </c>
      <c r="F75" s="76">
        <f>'Projections and Revisions'!J125</f>
        <v>-31.284999999999968</v>
      </c>
      <c r="G75" s="76">
        <f>'Projections and Revisions'!K125</f>
        <v>-85.39599999999996</v>
      </c>
      <c r="H75" s="76" t="s">
        <v>122</v>
      </c>
      <c r="I75" s="76" t="s">
        <v>122</v>
      </c>
      <c r="J75" s="76" t="s">
        <v>122</v>
      </c>
      <c r="K75" s="77" t="s">
        <v>122</v>
      </c>
      <c r="Q75" s="101"/>
      <c r="R75" s="106"/>
      <c r="S75" s="106"/>
      <c r="T75" s="106"/>
      <c r="U75" s="106"/>
      <c r="V75" s="106"/>
      <c r="W75" s="106"/>
      <c r="X75" s="97"/>
      <c r="Y75" s="97"/>
      <c r="Z75" s="97"/>
    </row>
    <row r="76" spans="1:26" ht="12.75">
      <c r="A76" s="73" t="s">
        <v>30</v>
      </c>
      <c r="B76" s="74">
        <f>'Projections and Revisions'!G154</f>
        <v>-9.349999999999909</v>
      </c>
      <c r="C76" s="74">
        <f>'Projections and Revisions'!H154</f>
        <v>-9.214000000000055</v>
      </c>
      <c r="D76" s="74">
        <f>'Projections and Revisions'!I154</f>
        <v>-30.54600000000005</v>
      </c>
      <c r="E76" s="74">
        <f>'Projections and Revisions'!J154</f>
        <v>-17.084999999999923</v>
      </c>
      <c r="F76" s="74">
        <f>'Projections and Revisions'!K154</f>
        <v>-64.13400000000001</v>
      </c>
      <c r="G76" s="74">
        <f>'Projections and Revisions'!L154</f>
        <v>-137.67999999999984</v>
      </c>
      <c r="H76" s="74" t="s">
        <v>122</v>
      </c>
      <c r="I76" s="74" t="s">
        <v>122</v>
      </c>
      <c r="J76" s="74" t="s">
        <v>122</v>
      </c>
      <c r="K76" s="75" t="s">
        <v>122</v>
      </c>
      <c r="Q76" s="101"/>
      <c r="R76" s="106"/>
      <c r="S76" s="106"/>
      <c r="T76" s="106"/>
      <c r="U76" s="106"/>
      <c r="V76" s="106"/>
      <c r="W76" s="106"/>
      <c r="X76" s="97"/>
      <c r="Y76" s="97"/>
      <c r="Z76" s="97"/>
    </row>
    <row r="77" spans="1:26" ht="12.75">
      <c r="A77" s="73" t="s">
        <v>81</v>
      </c>
      <c r="B77" s="74">
        <f>'Projections and Revisions'!H183</f>
        <v>20.351</v>
      </c>
      <c r="C77" s="74">
        <f>'Projections and Revisions'!I183</f>
        <v>-1.2549999999999955</v>
      </c>
      <c r="D77" s="74">
        <f>'Projections and Revisions'!J183</f>
        <v>11.871000000000095</v>
      </c>
      <c r="E77" s="74">
        <f>'Projections and Revisions'!K183</f>
        <v>-39.82999999999993</v>
      </c>
      <c r="F77" s="74">
        <f>'Projections and Revisions'!L183</f>
        <v>-121.07799999999997</v>
      </c>
      <c r="G77" s="74">
        <f>'Projections and Revisions'!M183</f>
        <v>-167.3610000000001</v>
      </c>
      <c r="H77" s="74" t="s">
        <v>122</v>
      </c>
      <c r="I77" s="74" t="s">
        <v>122</v>
      </c>
      <c r="J77" s="74" t="s">
        <v>122</v>
      </c>
      <c r="K77" s="75" t="s">
        <v>122</v>
      </c>
      <c r="Q77" s="101"/>
      <c r="R77" s="106"/>
      <c r="S77" s="106"/>
      <c r="T77" s="106"/>
      <c r="U77" s="106"/>
      <c r="V77" s="106"/>
      <c r="W77" s="106"/>
      <c r="X77" s="97"/>
      <c r="Y77" s="97"/>
      <c r="Z77" s="97"/>
    </row>
    <row r="78" spans="1:26" ht="12.75">
      <c r="A78" s="73" t="s">
        <v>36</v>
      </c>
      <c r="B78" s="74">
        <f>'Projections and Revisions'!I212</f>
        <v>12.302999999999997</v>
      </c>
      <c r="C78" s="74">
        <f>'Projections and Revisions'!J212</f>
        <v>38.051000000000045</v>
      </c>
      <c r="D78" s="74">
        <f>'Projections and Revisions'!K212</f>
        <v>-7.3840000000000146</v>
      </c>
      <c r="E78" s="74">
        <f>'Projections and Revisions'!L212</f>
        <v>-77.54899999999998</v>
      </c>
      <c r="F78" s="74">
        <f>'Projections and Revisions'!M212</f>
        <v>-114.46199999999999</v>
      </c>
      <c r="G78" s="74">
        <f>'Projections and Revisions'!N212</f>
        <v>-143.39499999999998</v>
      </c>
      <c r="H78" s="74" t="s">
        <v>122</v>
      </c>
      <c r="I78" s="74" t="s">
        <v>122</v>
      </c>
      <c r="J78" s="74" t="s">
        <v>122</v>
      </c>
      <c r="K78" s="75" t="s">
        <v>122</v>
      </c>
      <c r="Q78" s="101"/>
      <c r="R78" s="106"/>
      <c r="S78" s="106"/>
      <c r="T78" s="106"/>
      <c r="U78" s="106"/>
      <c r="V78" s="106"/>
      <c r="W78" s="106"/>
      <c r="X78" s="97"/>
      <c r="Y78" s="97"/>
      <c r="Z78" s="97"/>
    </row>
    <row r="79" spans="1:26" ht="12.75">
      <c r="A79" s="73" t="s">
        <v>82</v>
      </c>
      <c r="B79" s="74">
        <f>'Projections and Revisions'!J241</f>
        <v>7.735000000000014</v>
      </c>
      <c r="C79" s="74">
        <f>'Projections and Revisions'!K241</f>
        <v>-36.21499999999992</v>
      </c>
      <c r="D79" s="74">
        <f>'Projections and Revisions'!L241</f>
        <v>-100.28800000000001</v>
      </c>
      <c r="E79" s="74">
        <f>'Projections and Revisions'!M241</f>
        <v>-136.84100000000012</v>
      </c>
      <c r="F79" s="74">
        <f>'Projections and Revisions'!N241</f>
        <v>-155.10099999999989</v>
      </c>
      <c r="G79" s="74">
        <f>'Projections and Revisions'!O241</f>
        <v>-162.00800000000004</v>
      </c>
      <c r="H79" s="74" t="s">
        <v>122</v>
      </c>
      <c r="I79" s="74" t="s">
        <v>122</v>
      </c>
      <c r="J79" s="74" t="s">
        <v>122</v>
      </c>
      <c r="K79" s="75" t="s">
        <v>122</v>
      </c>
      <c r="Q79" s="101"/>
      <c r="R79" s="106"/>
      <c r="S79" s="106"/>
      <c r="T79" s="106"/>
      <c r="U79" s="106"/>
      <c r="V79" s="106"/>
      <c r="W79" s="106"/>
      <c r="X79" s="97"/>
      <c r="Y79" s="97"/>
      <c r="Z79" s="97"/>
    </row>
    <row r="80" spans="1:26" ht="12.75">
      <c r="A80" s="62" t="s">
        <v>42</v>
      </c>
      <c r="B80" s="76">
        <f>'Projections and Revisions'!K270</f>
        <v>-34.90599999999995</v>
      </c>
      <c r="C80" s="76">
        <f>'Projections and Revisions'!L270</f>
        <v>-98.72199999999998</v>
      </c>
      <c r="D80" s="76">
        <f>'Projections and Revisions'!M270</f>
        <v>-133.49400000000014</v>
      </c>
      <c r="E80" s="76">
        <f>'Projections and Revisions'!N270</f>
        <v>-152.9849999999999</v>
      </c>
      <c r="F80" s="76">
        <f>'Projections and Revisions'!O270</f>
        <v>-158.038</v>
      </c>
      <c r="G80" s="76">
        <f>'Projections and Revisions'!P270</f>
        <v>-166.87300000000005</v>
      </c>
      <c r="H80" s="76" t="s">
        <v>122</v>
      </c>
      <c r="I80" s="76" t="s">
        <v>122</v>
      </c>
      <c r="J80" s="76" t="s">
        <v>122</v>
      </c>
      <c r="K80" s="77" t="s">
        <v>122</v>
      </c>
      <c r="Q80" s="101"/>
      <c r="R80" s="106"/>
      <c r="S80" s="106"/>
      <c r="T80" s="106"/>
      <c r="U80" s="106"/>
      <c r="V80" s="106"/>
      <c r="W80" s="106"/>
      <c r="X80" s="97"/>
      <c r="Y80" s="97"/>
      <c r="Z80" s="97"/>
    </row>
    <row r="81" spans="1:26" ht="12.75">
      <c r="A81" s="73" t="s">
        <v>44</v>
      </c>
      <c r="B81" s="74">
        <f>'Projections and Revisions'!L299</f>
        <v>-37.91599999999994</v>
      </c>
      <c r="C81" s="74">
        <f>'Projections and Revisions'!M299</f>
        <v>-66.50999999999999</v>
      </c>
      <c r="D81" s="74">
        <f>'Projections and Revisions'!N299</f>
        <v>-95.10699999999997</v>
      </c>
      <c r="E81" s="74">
        <f>'Projections and Revisions'!O299</f>
        <v>-98.04099999999994</v>
      </c>
      <c r="F81" s="74">
        <f>'Projections and Revisions'!P299</f>
        <v>-106.15100000000007</v>
      </c>
      <c r="G81" s="74">
        <f>'Projections and Revisions'!Q299</f>
        <v>-91.31600000000003</v>
      </c>
      <c r="H81" s="74" t="s">
        <v>122</v>
      </c>
      <c r="I81" s="74" t="s">
        <v>122</v>
      </c>
      <c r="J81" s="74" t="s">
        <v>122</v>
      </c>
      <c r="K81" s="75" t="s">
        <v>122</v>
      </c>
      <c r="Q81" s="101"/>
      <c r="R81" s="106"/>
      <c r="S81" s="106"/>
      <c r="T81" s="106"/>
      <c r="U81" s="106"/>
      <c r="V81" s="106"/>
      <c r="W81" s="106"/>
      <c r="X81" s="97"/>
      <c r="Y81" s="97"/>
      <c r="Z81" s="97"/>
    </row>
    <row r="82" spans="1:26" ht="12.75">
      <c r="A82" s="73" t="s">
        <v>47</v>
      </c>
      <c r="B82" s="74">
        <f>'Projections and Revisions'!M328</f>
        <v>3.951999999999998</v>
      </c>
      <c r="C82" s="74">
        <f>'Projections and Revisions'!N328</f>
        <v>-23.426999999999907</v>
      </c>
      <c r="D82" s="74">
        <f>'Projections and Revisions'!O328</f>
        <v>-29.726000000000113</v>
      </c>
      <c r="E82" s="74">
        <f>'Projections and Revisions'!P328</f>
        <v>-32.499000000000024</v>
      </c>
      <c r="F82" s="74">
        <f>'Projections and Revisions'!Q328</f>
        <v>-10.614000000000033</v>
      </c>
      <c r="G82" s="74">
        <f>'Projections and Revisions'!R328</f>
        <v>28.845000000000027</v>
      </c>
      <c r="H82" s="74" t="s">
        <v>122</v>
      </c>
      <c r="I82" s="74" t="s">
        <v>122</v>
      </c>
      <c r="J82" s="74" t="s">
        <v>122</v>
      </c>
      <c r="K82" s="75" t="s">
        <v>122</v>
      </c>
      <c r="Q82" s="101"/>
      <c r="R82" s="106"/>
      <c r="S82" s="106"/>
      <c r="T82" s="106"/>
      <c r="U82" s="106"/>
      <c r="V82" s="106"/>
      <c r="W82" s="106"/>
      <c r="X82" s="97"/>
      <c r="Y82" s="97"/>
      <c r="Z82" s="97"/>
    </row>
    <row r="83" spans="1:26" ht="12.75">
      <c r="A83" s="73" t="s">
        <v>50</v>
      </c>
      <c r="B83" s="74">
        <f>'Projections and Revisions'!N357</f>
        <v>11.471000000000004</v>
      </c>
      <c r="C83" s="74">
        <f>'Projections and Revisions'!O357</f>
        <v>17.455999999999904</v>
      </c>
      <c r="D83" s="74">
        <f>'Projections and Revisions'!P357</f>
        <v>17.21199999999999</v>
      </c>
      <c r="E83" s="74">
        <f>'Projections and Revisions'!Q357</f>
        <v>47.812999999999874</v>
      </c>
      <c r="F83" s="74">
        <f>'Projections and Revisions'!R357</f>
        <v>106.11799999999994</v>
      </c>
      <c r="G83" s="74">
        <f>'Projections and Revisions'!S357</f>
        <v>194.6389999999999</v>
      </c>
      <c r="H83" s="74" t="s">
        <v>122</v>
      </c>
      <c r="I83" s="74" t="s">
        <v>122</v>
      </c>
      <c r="J83" s="74" t="s">
        <v>122</v>
      </c>
      <c r="K83" s="75" t="s">
        <v>122</v>
      </c>
      <c r="Q83" s="101"/>
      <c r="R83" s="106"/>
      <c r="S83" s="106"/>
      <c r="T83" s="106"/>
      <c r="U83" s="106"/>
      <c r="V83" s="106"/>
      <c r="W83" s="106"/>
      <c r="X83" s="97"/>
      <c r="Y83" s="97"/>
      <c r="Z83" s="97"/>
    </row>
    <row r="84" spans="1:26" ht="12.75">
      <c r="A84" s="73" t="s">
        <v>53</v>
      </c>
      <c r="B84" s="74">
        <f>'Projections and Revisions'!O386</f>
        <v>7.721000000000004</v>
      </c>
      <c r="C84" s="74">
        <f>'Projections and Revisions'!P386</f>
        <v>13.646999999999935</v>
      </c>
      <c r="D84" s="74">
        <f>'Projections and Revisions'!Q386</f>
        <v>44.207999999999856</v>
      </c>
      <c r="E84" s="74">
        <f>'Projections and Revisions'!R386</f>
        <v>101.69900000000007</v>
      </c>
      <c r="F84" s="74">
        <f>'Projections and Revisions'!S386</f>
        <v>180.42599999999993</v>
      </c>
      <c r="G84" s="74">
        <f>'Projections and Revisions'!T386</f>
        <v>208.57966800000008</v>
      </c>
      <c r="H84" s="74" t="s">
        <v>122</v>
      </c>
      <c r="I84" s="74" t="s">
        <v>122</v>
      </c>
      <c r="J84" s="74" t="s">
        <v>122</v>
      </c>
      <c r="K84" s="75" t="s">
        <v>122</v>
      </c>
      <c r="Q84" s="101"/>
      <c r="R84" s="106"/>
      <c r="S84" s="106"/>
      <c r="T84" s="106"/>
      <c r="U84" s="106"/>
      <c r="V84" s="106"/>
      <c r="W84" s="106"/>
      <c r="X84" s="97"/>
      <c r="Y84" s="97"/>
      <c r="Z84" s="97"/>
    </row>
    <row r="85" spans="1:26" ht="12.75">
      <c r="A85" s="62" t="s">
        <v>56</v>
      </c>
      <c r="B85" s="76">
        <f>'Projections and Revisions'!P415</f>
        <v>-2.8199999999999363</v>
      </c>
      <c r="C85" s="76">
        <f>'Projections and Revisions'!Q415</f>
        <v>35.88599999999997</v>
      </c>
      <c r="D85" s="76">
        <f>'Projections and Revisions'!R415</f>
        <v>104.23800000000006</v>
      </c>
      <c r="E85" s="76">
        <f>'Projections and Revisions'!S415</f>
        <v>187.731</v>
      </c>
      <c r="F85" s="76">
        <f>'Projections and Revisions'!T415</f>
        <v>217.15366799999993</v>
      </c>
      <c r="G85" s="76">
        <f>'Projections and Revisions'!U415</f>
        <v>347.5163047200001</v>
      </c>
      <c r="H85" s="76" t="s">
        <v>122</v>
      </c>
      <c r="I85" s="76" t="s">
        <v>122</v>
      </c>
      <c r="J85" s="76" t="s">
        <v>122</v>
      </c>
      <c r="K85" s="77" t="s">
        <v>122</v>
      </c>
      <c r="Q85" s="101"/>
      <c r="R85" s="106"/>
      <c r="S85" s="106"/>
      <c r="T85" s="106"/>
      <c r="U85" s="106"/>
      <c r="V85" s="106"/>
      <c r="W85" s="106"/>
      <c r="X85" s="97"/>
      <c r="Y85" s="97"/>
      <c r="Z85" s="97"/>
    </row>
    <row r="86" spans="1:26" ht="12.75">
      <c r="A86" s="73" t="s">
        <v>58</v>
      </c>
      <c r="B86" s="74">
        <f>'Projections and Revisions'!Q444</f>
        <v>25.113999999999805</v>
      </c>
      <c r="C86" s="74">
        <f>'Projections and Revisions'!R444</f>
        <v>93.13799999999992</v>
      </c>
      <c r="D86" s="74">
        <f>'Projections and Revisions'!S444</f>
        <v>187.26800000000003</v>
      </c>
      <c r="E86" s="74">
        <f>'Projections and Revisions'!T444</f>
        <v>224.07466799999997</v>
      </c>
      <c r="F86" s="74">
        <f>'Projections and Revisions'!U444</f>
        <v>361.7243047200002</v>
      </c>
      <c r="G86" s="74">
        <f>'Projections and Revisions'!V444</f>
        <v>335.04054413108474</v>
      </c>
      <c r="H86" s="74">
        <f>'Projections and Revisions'!W444</f>
        <v>118.20526841231981</v>
      </c>
      <c r="I86" s="74">
        <f>'Projections and Revisions'!X444</f>
        <v>66.88504190421077</v>
      </c>
      <c r="J86" s="74">
        <f>'Projections and Revisions'!Y444</f>
        <v>159.81207934079976</v>
      </c>
      <c r="K86" s="75">
        <f>'Projections and Revisions'!Z444</f>
        <v>278.1522797961111</v>
      </c>
      <c r="Q86" s="101"/>
      <c r="R86" s="106"/>
      <c r="S86" s="106"/>
      <c r="T86" s="106"/>
      <c r="U86" s="106"/>
      <c r="V86" s="106"/>
      <c r="W86" s="106"/>
      <c r="X86" s="97"/>
      <c r="Y86" s="97"/>
      <c r="Z86" s="97"/>
    </row>
    <row r="87" spans="1:26" ht="12.75">
      <c r="A87" s="73" t="s">
        <v>61</v>
      </c>
      <c r="B87" s="74">
        <f>'Projections and Revisions'!R473</f>
        <v>70.01299999999992</v>
      </c>
      <c r="C87" s="74">
        <f>'Projections and Revisions'!S473</f>
        <v>163.81600000000003</v>
      </c>
      <c r="D87" s="74">
        <f>'Projections and Revisions'!T473</f>
        <v>199.54366800000003</v>
      </c>
      <c r="E87" s="74">
        <f>'Projections and Revisions'!U473</f>
        <v>338.4063047200002</v>
      </c>
      <c r="F87" s="74">
        <f>'Projections and Revisions'!V473</f>
        <v>312.2435441310847</v>
      </c>
      <c r="G87" s="74">
        <f>'Projections and Revisions'!W473</f>
        <v>98.5462684123197</v>
      </c>
      <c r="H87" s="74">
        <f>'Projections and Revisions'!X473</f>
        <v>55.584041904210835</v>
      </c>
      <c r="I87" s="74">
        <f>'Projections and Revisions'!Y473</f>
        <v>150.41607934079957</v>
      </c>
      <c r="J87" s="74">
        <f>'Projections and Revisions'!Z473</f>
        <v>275.6122797961111</v>
      </c>
      <c r="K87" s="75"/>
      <c r="Q87" s="101"/>
      <c r="R87" s="106"/>
      <c r="S87" s="106"/>
      <c r="T87" s="106"/>
      <c r="U87" s="106"/>
      <c r="V87" s="106"/>
      <c r="W87" s="106"/>
      <c r="X87" s="97"/>
      <c r="Y87" s="97"/>
      <c r="Z87" s="97"/>
    </row>
    <row r="88" spans="1:26" ht="12.75">
      <c r="A88" s="73" t="s">
        <v>64</v>
      </c>
      <c r="B88" s="74">
        <f>'Projections and Revisions'!S502</f>
        <v>56.350999999999885</v>
      </c>
      <c r="C88" s="74">
        <f>'Projections and Revisions'!T502</f>
        <v>97.3676680000001</v>
      </c>
      <c r="D88" s="74">
        <f>'Projections and Revisions'!U502</f>
        <v>241.10930472000018</v>
      </c>
      <c r="E88" s="74">
        <f>'Projections and Revisions'!V502</f>
        <v>222.39354413108458</v>
      </c>
      <c r="F88" s="74">
        <f>'Projections and Revisions'!W502</f>
        <v>10.95526841231981</v>
      </c>
      <c r="G88" s="74">
        <f>'Projections and Revisions'!X502</f>
        <v>-38.36595809578921</v>
      </c>
      <c r="H88" s="74">
        <f>'Projections and Revisions'!Y502</f>
        <v>47.80807934079962</v>
      </c>
      <c r="I88" s="74">
        <f>'Projections and Revisions'!Z502</f>
        <v>162.14127979611112</v>
      </c>
      <c r="J88" s="74"/>
      <c r="K88" s="75"/>
      <c r="Q88" s="101"/>
      <c r="R88" s="106"/>
      <c r="S88" s="106"/>
      <c r="T88" s="106"/>
      <c r="U88" s="106"/>
      <c r="V88" s="106"/>
      <c r="W88" s="106"/>
      <c r="X88" s="97"/>
      <c r="Y88" s="97"/>
      <c r="Z88" s="97"/>
    </row>
    <row r="89" spans="1:26" ht="12.75">
      <c r="A89" s="73" t="s">
        <v>67</v>
      </c>
      <c r="B89" s="74">
        <f>'Projections and Revisions'!T531</f>
        <v>12.640668000000005</v>
      </c>
      <c r="C89" s="74">
        <f>'Projections and Revisions'!U531</f>
        <v>152.24830472000008</v>
      </c>
      <c r="D89" s="74">
        <f>'Projections and Revisions'!V531</f>
        <v>138.77054413108476</v>
      </c>
      <c r="E89" s="74">
        <f>'Projections and Revisions'!W531</f>
        <v>-75.88773158768026</v>
      </c>
      <c r="F89" s="74">
        <f>'Projections and Revisions'!X531</f>
        <v>-123.03195809578915</v>
      </c>
      <c r="G89" s="74">
        <f>'Projections and Revisions'!Y531</f>
        <v>-33.100920659200256</v>
      </c>
      <c r="H89" s="74">
        <f>'Projections and Revisions'!Z531</f>
        <v>82.33727979611103</v>
      </c>
      <c r="I89" s="74"/>
      <c r="J89" s="74"/>
      <c r="K89" s="75"/>
      <c r="Q89" s="101"/>
      <c r="R89" s="106"/>
      <c r="S89" s="106"/>
      <c r="T89" s="106"/>
      <c r="U89" s="106"/>
      <c r="V89" s="106"/>
      <c r="W89" s="106"/>
      <c r="X89" s="106"/>
      <c r="Y89" s="97"/>
      <c r="Z89" s="97"/>
    </row>
    <row r="90" spans="1:26" ht="12.75">
      <c r="A90" s="62" t="s">
        <v>70</v>
      </c>
      <c r="B90" s="76">
        <f>'Projections and Revisions'!U560</f>
        <v>80.46495072000016</v>
      </c>
      <c r="C90" s="76">
        <f>'Projections and Revisions'!V560</f>
        <v>46.746870131084734</v>
      </c>
      <c r="D90" s="76">
        <f>'Projections and Revisions'!W560</f>
        <v>-164.93073958768036</v>
      </c>
      <c r="E90" s="76">
        <f>'Projections and Revisions'!X560</f>
        <v>-211.29496609578928</v>
      </c>
      <c r="F90" s="76">
        <f>'Projections and Revisions'!Y560</f>
        <v>-114.11926265920033</v>
      </c>
      <c r="G90" s="76">
        <f>'Projections and Revisions'!Z560</f>
        <v>8.124603796111387</v>
      </c>
      <c r="H90" s="76"/>
      <c r="I90" s="76"/>
      <c r="J90" s="76"/>
      <c r="K90" s="77"/>
      <c r="Q90" s="101"/>
      <c r="R90" s="106"/>
      <c r="S90" s="106"/>
      <c r="T90" s="106"/>
      <c r="U90" s="106"/>
      <c r="V90" s="106"/>
      <c r="W90" s="106"/>
      <c r="X90" s="97"/>
      <c r="Y90" s="97"/>
      <c r="Z90" s="97"/>
    </row>
    <row r="91" spans="1:26" ht="12.75">
      <c r="A91" s="73" t="s">
        <v>73</v>
      </c>
      <c r="B91" s="74">
        <f>'Projections and Revisions'!V589</f>
        <v>-74.76724236823611</v>
      </c>
      <c r="C91" s="74">
        <f>'Projections and Revisions'!W589</f>
        <v>-308.046155845112</v>
      </c>
      <c r="D91" s="74">
        <f>'Projections and Revisions'!X589</f>
        <v>-380.8828781947893</v>
      </c>
      <c r="E91" s="74">
        <f>'Projections and Revisions'!Y589</f>
        <v>-307.66157449579214</v>
      </c>
      <c r="F91" s="74">
        <f>'Projections and Revisions'!Z589</f>
        <v>-204.69991927292176</v>
      </c>
      <c r="G91" s="74"/>
      <c r="H91" s="74"/>
      <c r="I91" s="74"/>
      <c r="J91" s="74"/>
      <c r="K91" s="75"/>
      <c r="Q91" s="101"/>
      <c r="R91" s="106"/>
      <c r="S91" s="106"/>
      <c r="T91" s="106"/>
      <c r="U91" s="106"/>
      <c r="V91" s="106"/>
      <c r="W91" s="106"/>
      <c r="X91" s="97"/>
      <c r="Y91" s="97"/>
      <c r="Z91" s="97"/>
    </row>
    <row r="92" spans="1:26" ht="12.75">
      <c r="A92" s="73" t="s">
        <v>76</v>
      </c>
      <c r="B92" s="74">
        <f>'Projections and Revisions'!W618</f>
        <v>-86.66402539755313</v>
      </c>
      <c r="C92" s="74">
        <f>'Projections and Revisions'!X618</f>
        <v>-194.12845357581637</v>
      </c>
      <c r="D92" s="74">
        <f>'Projections and Revisions'!Y618</f>
        <v>-163.83514944070748</v>
      </c>
      <c r="E92" s="74">
        <f>'Projections and Revisions'!Z618</f>
        <v>-79.68948221037454</v>
      </c>
      <c r="F92" s="74"/>
      <c r="G92" s="74"/>
      <c r="H92" s="74"/>
      <c r="I92" s="74"/>
      <c r="J92" s="74"/>
      <c r="K92" s="75"/>
      <c r="Q92" s="101"/>
      <c r="R92" s="106"/>
      <c r="S92" s="106"/>
      <c r="T92" s="106"/>
      <c r="U92" s="106"/>
      <c r="V92" s="106"/>
      <c r="W92" s="106"/>
      <c r="X92" s="97"/>
      <c r="Y92" s="97"/>
      <c r="Z92" s="97"/>
    </row>
    <row r="93" spans="1:26" ht="12.75">
      <c r="A93" s="73" t="s">
        <v>77</v>
      </c>
      <c r="B93" s="74">
        <f>'Projections and Revisions'!X647</f>
        <v>-86.19120803874694</v>
      </c>
      <c r="C93" s="74">
        <f>'Projections and Revisions'!Y647</f>
        <v>-41.545005388363734</v>
      </c>
      <c r="D93" s="74">
        <f>'Projections and Revisions'!Z647</f>
        <v>33.08116303433735</v>
      </c>
      <c r="E93" s="74"/>
      <c r="F93" s="74"/>
      <c r="G93" s="74"/>
      <c r="H93" s="74"/>
      <c r="I93" s="74"/>
      <c r="J93" s="74"/>
      <c r="K93" s="75"/>
      <c r="Q93" s="101"/>
      <c r="R93" s="106"/>
      <c r="S93" s="106"/>
      <c r="T93" s="106"/>
      <c r="U93" s="107"/>
      <c r="V93" s="107"/>
      <c r="W93" s="107"/>
      <c r="X93" s="97"/>
      <c r="Y93" s="97"/>
      <c r="Z93" s="97"/>
    </row>
    <row r="94" spans="1:26" ht="12.75">
      <c r="A94" s="73" t="s">
        <v>84</v>
      </c>
      <c r="B94" s="74">
        <f>'Projections and Revisions'!Y676</f>
        <v>59.919000000000096</v>
      </c>
      <c r="C94" s="74">
        <f>'Projections and Revisions'!Z676</f>
        <v>131.15599999999995</v>
      </c>
      <c r="D94" s="74"/>
      <c r="E94" s="74"/>
      <c r="F94" s="74"/>
      <c r="G94" s="74"/>
      <c r="H94" s="74"/>
      <c r="I94" s="74"/>
      <c r="J94" s="74"/>
      <c r="K94" s="75"/>
      <c r="Q94" s="101"/>
      <c r="R94" s="106"/>
      <c r="S94" s="106"/>
      <c r="T94" s="107"/>
      <c r="U94" s="107"/>
      <c r="V94" s="107"/>
      <c r="W94" s="107"/>
      <c r="X94" s="97"/>
      <c r="Y94" s="97"/>
      <c r="Z94" s="97"/>
    </row>
    <row r="95" spans="1:26" ht="12.75">
      <c r="A95" s="78" t="s">
        <v>85</v>
      </c>
      <c r="B95" s="76">
        <f>'Projections and Revisions'!Z705</f>
        <v>96.51760249065183</v>
      </c>
      <c r="C95" s="76"/>
      <c r="D95" s="76"/>
      <c r="E95" s="76"/>
      <c r="F95" s="76"/>
      <c r="G95" s="76"/>
      <c r="H95" s="76"/>
      <c r="I95" s="76"/>
      <c r="J95" s="76"/>
      <c r="K95" s="77"/>
      <c r="Q95" s="98"/>
      <c r="R95" s="102"/>
      <c r="S95" s="107"/>
      <c r="T95" s="107"/>
      <c r="U95" s="107"/>
      <c r="V95" s="107"/>
      <c r="W95" s="107"/>
      <c r="X95" s="97"/>
      <c r="Y95" s="97"/>
      <c r="Z95" s="97"/>
    </row>
    <row r="96" spans="1:26" ht="12.75">
      <c r="A96" s="79"/>
      <c r="B96" s="74"/>
      <c r="C96" s="74"/>
      <c r="D96" s="74"/>
      <c r="E96" s="74"/>
      <c r="F96" s="74"/>
      <c r="G96" s="74"/>
      <c r="H96" s="74"/>
      <c r="I96" s="74"/>
      <c r="J96" s="74"/>
      <c r="K96" s="75"/>
      <c r="Q96" s="98"/>
      <c r="R96" s="107"/>
      <c r="S96" s="107"/>
      <c r="T96" s="107"/>
      <c r="U96" s="107"/>
      <c r="V96" s="107"/>
      <c r="W96" s="107"/>
      <c r="X96" s="97"/>
      <c r="Y96" s="97"/>
      <c r="Z96" s="97"/>
    </row>
    <row r="97" spans="1:26" ht="13.5" thickBot="1">
      <c r="A97" s="80" t="s">
        <v>97</v>
      </c>
      <c r="B97" s="81">
        <f aca="true" t="shared" si="25" ref="B97:G97">AVERAGE(B72:B95)</f>
        <v>4.820697725254827</v>
      </c>
      <c r="C97" s="81">
        <f t="shared" si="25"/>
        <v>-2.725946606878581</v>
      </c>
      <c r="D97" s="81">
        <f t="shared" si="25"/>
        <v>-14.705094878988875</v>
      </c>
      <c r="E97" s="81">
        <f t="shared" si="25"/>
        <v>-17.82467797802626</v>
      </c>
      <c r="F97" s="81">
        <f t="shared" si="25"/>
        <v>-14.122667738225346</v>
      </c>
      <c r="G97" s="81">
        <f t="shared" si="25"/>
        <v>-6.641183668182808</v>
      </c>
      <c r="H97" s="81"/>
      <c r="I97" s="81"/>
      <c r="J97" s="81"/>
      <c r="K97" s="82"/>
      <c r="Q97" s="98"/>
      <c r="R97" s="101"/>
      <c r="S97" s="101"/>
      <c r="T97" s="101"/>
      <c r="U97" s="101"/>
      <c r="V97" s="101"/>
      <c r="W97" s="101"/>
      <c r="X97" s="97"/>
      <c r="Y97" s="97"/>
      <c r="Z97" s="97"/>
    </row>
    <row r="98" spans="17:26" ht="13.5" thickTop="1"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spans="17:26" ht="13.5" thickBot="1"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spans="1:26" ht="13.5" thickTop="1">
      <c r="A100" s="72"/>
      <c r="B100" s="52" t="s">
        <v>89</v>
      </c>
      <c r="C100" s="52" t="s">
        <v>90</v>
      </c>
      <c r="D100" s="52" t="s">
        <v>90</v>
      </c>
      <c r="E100" s="52" t="s">
        <v>90</v>
      </c>
      <c r="F100" s="52" t="s">
        <v>90</v>
      </c>
      <c r="G100" s="52" t="s">
        <v>90</v>
      </c>
      <c r="H100" s="52" t="s">
        <v>90</v>
      </c>
      <c r="I100" s="52" t="s">
        <v>90</v>
      </c>
      <c r="J100" s="52" t="s">
        <v>90</v>
      </c>
      <c r="K100" s="53" t="s">
        <v>90</v>
      </c>
      <c r="Q100" s="97"/>
      <c r="R100" s="99"/>
      <c r="S100" s="99"/>
      <c r="T100" s="99"/>
      <c r="U100" s="99"/>
      <c r="V100" s="99"/>
      <c r="W100" s="99"/>
      <c r="X100" s="97"/>
      <c r="Y100" s="97"/>
      <c r="Z100" s="97"/>
    </row>
    <row r="101" spans="1:26" ht="12.75">
      <c r="A101" s="54"/>
      <c r="B101" s="44" t="s">
        <v>91</v>
      </c>
      <c r="C101" s="44" t="s">
        <v>91</v>
      </c>
      <c r="D101" s="44" t="s">
        <v>92</v>
      </c>
      <c r="E101" s="44" t="s">
        <v>93</v>
      </c>
      <c r="F101" s="44" t="s">
        <v>94</v>
      </c>
      <c r="G101" s="44" t="s">
        <v>95</v>
      </c>
      <c r="H101" s="44" t="s">
        <v>118</v>
      </c>
      <c r="I101" s="44" t="s">
        <v>119</v>
      </c>
      <c r="J101" s="44" t="s">
        <v>120</v>
      </c>
      <c r="K101" s="55" t="s">
        <v>121</v>
      </c>
      <c r="Q101" s="97"/>
      <c r="R101" s="99"/>
      <c r="S101" s="99"/>
      <c r="T101" s="99"/>
      <c r="U101" s="99"/>
      <c r="V101" s="99"/>
      <c r="W101" s="99"/>
      <c r="X101" s="97"/>
      <c r="Y101" s="97"/>
      <c r="Z101" s="97"/>
    </row>
    <row r="102" spans="1:26" ht="12.75">
      <c r="A102" s="56" t="s">
        <v>102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58"/>
      <c r="Q102" s="100"/>
      <c r="R102" s="97"/>
      <c r="S102" s="97"/>
      <c r="T102" s="97"/>
      <c r="U102" s="97"/>
      <c r="V102" s="97"/>
      <c r="W102" s="97"/>
      <c r="X102" s="97"/>
      <c r="Y102" s="97"/>
      <c r="Z102" s="97"/>
    </row>
    <row r="103" spans="1:26" ht="12.75">
      <c r="A103" s="73" t="s">
        <v>7</v>
      </c>
      <c r="B103" s="74">
        <f>'Projections and Revisions'!B39</f>
        <v>-14.53899999999993</v>
      </c>
      <c r="C103" s="74">
        <f>'Projections and Revisions'!C39</f>
        <v>-10.047000000000082</v>
      </c>
      <c r="D103" s="74">
        <f>'Projections and Revisions'!D39</f>
        <v>-4.4599999999999795</v>
      </c>
      <c r="E103" s="74">
        <f>'Projections and Revisions'!E39</f>
        <v>-27.38799999999992</v>
      </c>
      <c r="F103" s="74">
        <f>'Projections and Revisions'!F39</f>
        <v>-25.674999999999898</v>
      </c>
      <c r="G103" s="74">
        <f>'Projections and Revisions'!G39</f>
        <v>-26.201999999999884</v>
      </c>
      <c r="H103" s="74"/>
      <c r="I103" s="74"/>
      <c r="J103" s="74"/>
      <c r="K103" s="75"/>
      <c r="Q103" s="101"/>
      <c r="R103" s="106"/>
      <c r="S103" s="106"/>
      <c r="T103" s="106"/>
      <c r="U103" s="106"/>
      <c r="V103" s="106"/>
      <c r="W103" s="106"/>
      <c r="X103" s="97"/>
      <c r="Y103" s="97"/>
      <c r="Z103" s="97"/>
    </row>
    <row r="104" spans="1:26" ht="12.75">
      <c r="A104" s="73" t="s">
        <v>21</v>
      </c>
      <c r="B104" s="74">
        <f>'Projections and Revisions'!D68</f>
        <v>-7.759999999999991</v>
      </c>
      <c r="C104" s="74">
        <f>'Projections and Revisions'!E68</f>
        <v>-13.687999999999988</v>
      </c>
      <c r="D104" s="74">
        <f>'Projections and Revisions'!F68</f>
        <v>-5.875</v>
      </c>
      <c r="E104" s="74">
        <f>'Projections and Revisions'!G68</f>
        <v>0.7980000000000018</v>
      </c>
      <c r="F104" s="74">
        <f>'Projections and Revisions'!H68</f>
        <v>-1.228999999999985</v>
      </c>
      <c r="G104" s="74">
        <f>'Projections and Revisions'!I68</f>
        <v>1.5400000000000205</v>
      </c>
      <c r="H104" s="74"/>
      <c r="I104" s="74"/>
      <c r="J104" s="74"/>
      <c r="K104" s="75"/>
      <c r="Q104" s="101"/>
      <c r="R104" s="106"/>
      <c r="S104" s="106"/>
      <c r="T104" s="106"/>
      <c r="U104" s="106"/>
      <c r="V104" s="106"/>
      <c r="W104" s="106"/>
      <c r="X104" s="97"/>
      <c r="Y104" s="97"/>
      <c r="Z104" s="97"/>
    </row>
    <row r="105" spans="1:26" ht="12.75">
      <c r="A105" s="73" t="s">
        <v>24</v>
      </c>
      <c r="B105" s="74">
        <f>'Projections and Revisions'!E97</f>
        <v>-5.687999999999988</v>
      </c>
      <c r="C105" s="74">
        <f>'Projections and Revisions'!F97</f>
        <v>0.125</v>
      </c>
      <c r="D105" s="74">
        <f>'Projections and Revisions'!G97</f>
        <v>-1.2019999999999982</v>
      </c>
      <c r="E105" s="74">
        <f>'Projections and Revisions'!H97</f>
        <v>-5.228999999999985</v>
      </c>
      <c r="F105" s="74">
        <f>'Projections and Revisions'!I97</f>
        <v>-7.4599999999999795</v>
      </c>
      <c r="G105" s="74">
        <f>'Projections and Revisions'!J97</f>
        <v>-13.682999999999993</v>
      </c>
      <c r="H105" s="74"/>
      <c r="I105" s="74"/>
      <c r="J105" s="74"/>
      <c r="K105" s="75"/>
      <c r="Q105" s="101"/>
      <c r="R105" s="106"/>
      <c r="S105" s="106"/>
      <c r="T105" s="106"/>
      <c r="U105" s="106"/>
      <c r="V105" s="106"/>
      <c r="W105" s="106"/>
      <c r="X105" s="97"/>
      <c r="Y105" s="97"/>
      <c r="Z105" s="97"/>
    </row>
    <row r="106" spans="1:26" ht="12.75">
      <c r="A106" s="62" t="s">
        <v>27</v>
      </c>
      <c r="B106" s="76">
        <f>'Projections and Revisions'!F126</f>
        <v>2.125</v>
      </c>
      <c r="C106" s="76">
        <f>'Projections and Revisions'!G126</f>
        <v>10.798000000000002</v>
      </c>
      <c r="D106" s="76">
        <f>'Projections and Revisions'!H126</f>
        <v>4.771000000000015</v>
      </c>
      <c r="E106" s="76">
        <f>'Projections and Revisions'!I126</f>
        <v>7.5400000000000205</v>
      </c>
      <c r="F106" s="76">
        <f>'Projections and Revisions'!J126</f>
        <v>3.3170000000000073</v>
      </c>
      <c r="G106" s="76">
        <f>'Projections and Revisions'!K126</f>
        <v>77.49700000000001</v>
      </c>
      <c r="H106" s="76"/>
      <c r="I106" s="76"/>
      <c r="J106" s="76"/>
      <c r="K106" s="77"/>
      <c r="Q106" s="101"/>
      <c r="R106" s="106"/>
      <c r="S106" s="106"/>
      <c r="T106" s="106"/>
      <c r="U106" s="106"/>
      <c r="V106" s="106"/>
      <c r="W106" s="106"/>
      <c r="X106" s="97"/>
      <c r="Y106" s="97"/>
      <c r="Z106" s="97"/>
    </row>
    <row r="107" spans="1:26" ht="12.75">
      <c r="A107" s="73" t="s">
        <v>30</v>
      </c>
      <c r="B107" s="74">
        <f>'Projections and Revisions'!G155</f>
        <v>15.097999999999956</v>
      </c>
      <c r="C107" s="74">
        <f>'Projections and Revisions'!H155</f>
        <v>13.971000000000004</v>
      </c>
      <c r="D107" s="74">
        <f>'Projections and Revisions'!I155</f>
        <v>17.439999999999884</v>
      </c>
      <c r="E107" s="74">
        <f>'Projections and Revisions'!J155</f>
        <v>11.016999999999996</v>
      </c>
      <c r="F107" s="74">
        <f>'Projections and Revisions'!K155</f>
        <v>85.5970000000001</v>
      </c>
      <c r="G107" s="74">
        <f>'Projections and Revisions'!L155</f>
        <v>91.53399999999993</v>
      </c>
      <c r="H107" s="74"/>
      <c r="I107" s="74"/>
      <c r="J107" s="74"/>
      <c r="K107" s="75"/>
      <c r="Q107" s="101"/>
      <c r="R107" s="106"/>
      <c r="S107" s="106"/>
      <c r="T107" s="106"/>
      <c r="U107" s="106"/>
      <c r="V107" s="106"/>
      <c r="W107" s="106"/>
      <c r="X107" s="97"/>
      <c r="Y107" s="97"/>
      <c r="Z107" s="97"/>
    </row>
    <row r="108" spans="1:26" ht="12.75">
      <c r="A108" s="73" t="s">
        <v>81</v>
      </c>
      <c r="B108" s="74">
        <f>'Projections and Revisions'!H184</f>
        <v>-9.728999999999985</v>
      </c>
      <c r="C108" s="74">
        <f>'Projections and Revisions'!I184</f>
        <v>7.439999999999998</v>
      </c>
      <c r="D108" s="74">
        <f>'Projections and Revisions'!J184</f>
        <v>-4.382999999999981</v>
      </c>
      <c r="E108" s="74">
        <f>'Projections and Revisions'!K184</f>
        <v>64.79700000000003</v>
      </c>
      <c r="F108" s="74">
        <f>'Projections and Revisions'!L184</f>
        <v>67.73400000000004</v>
      </c>
      <c r="G108" s="74">
        <f>'Projections and Revisions'!M184</f>
        <v>78.94100000000003</v>
      </c>
      <c r="H108" s="74"/>
      <c r="I108" s="74"/>
      <c r="J108" s="74"/>
      <c r="K108" s="75"/>
      <c r="Q108" s="101"/>
      <c r="R108" s="106"/>
      <c r="S108" s="106"/>
      <c r="T108" s="106"/>
      <c r="U108" s="106"/>
      <c r="V108" s="106"/>
      <c r="W108" s="106"/>
      <c r="X108" s="97"/>
      <c r="Y108" s="97"/>
      <c r="Z108" s="97"/>
    </row>
    <row r="109" spans="1:26" ht="12.75">
      <c r="A109" s="73" t="s">
        <v>36</v>
      </c>
      <c r="B109" s="74">
        <f>'Projections and Revisions'!I213</f>
        <v>6.240000000000009</v>
      </c>
      <c r="C109" s="74">
        <f>'Projections and Revisions'!J213</f>
        <v>-4.483000000000004</v>
      </c>
      <c r="D109" s="74">
        <f>'Projections and Revisions'!K213</f>
        <v>57.697</v>
      </c>
      <c r="E109" s="74">
        <f>'Projections and Revisions'!L213</f>
        <v>61.634000000000015</v>
      </c>
      <c r="F109" s="74">
        <f>'Projections and Revisions'!M213</f>
        <v>73.84100000000001</v>
      </c>
      <c r="G109" s="74">
        <f>'Projections and Revisions'!N213</f>
        <v>53.561000000000035</v>
      </c>
      <c r="H109" s="74"/>
      <c r="I109" s="74"/>
      <c r="J109" s="74"/>
      <c r="K109" s="75"/>
      <c r="Q109" s="101"/>
      <c r="R109" s="106"/>
      <c r="S109" s="106"/>
      <c r="T109" s="106"/>
      <c r="U109" s="106"/>
      <c r="V109" s="106"/>
      <c r="W109" s="106"/>
      <c r="X109" s="97"/>
      <c r="Y109" s="97"/>
      <c r="Z109" s="97"/>
    </row>
    <row r="110" spans="1:26" ht="12.75">
      <c r="A110" s="73" t="s">
        <v>82</v>
      </c>
      <c r="B110" s="74">
        <f>'Projections and Revisions'!J242</f>
        <v>-11.083000000000027</v>
      </c>
      <c r="C110" s="74">
        <f>'Projections and Revisions'!K242</f>
        <v>58.297000000000025</v>
      </c>
      <c r="D110" s="74">
        <f>'Projections and Revisions'!L242</f>
        <v>54.833999999999946</v>
      </c>
      <c r="E110" s="74">
        <f>'Projections and Revisions'!M242</f>
        <v>67.74099999999999</v>
      </c>
      <c r="F110" s="74">
        <f>'Projections and Revisions'!N242</f>
        <v>47.160999999999945</v>
      </c>
      <c r="G110" s="74">
        <f>'Projections and Revisions'!O242</f>
        <v>67.61300000000006</v>
      </c>
      <c r="H110" s="74"/>
      <c r="I110" s="74"/>
      <c r="J110" s="74"/>
      <c r="K110" s="75"/>
      <c r="Q110" s="101"/>
      <c r="R110" s="106"/>
      <c r="S110" s="106"/>
      <c r="T110" s="106"/>
      <c r="U110" s="106"/>
      <c r="V110" s="106"/>
      <c r="W110" s="106"/>
      <c r="X110" s="97"/>
      <c r="Y110" s="97"/>
      <c r="Z110" s="97"/>
    </row>
    <row r="111" spans="1:26" ht="12.75">
      <c r="A111" s="62" t="s">
        <v>42</v>
      </c>
      <c r="B111" s="76">
        <f>'Projections and Revisions'!K271</f>
        <v>45.197</v>
      </c>
      <c r="C111" s="76">
        <f>'Projections and Revisions'!L271</f>
        <v>41.53399999999999</v>
      </c>
      <c r="D111" s="76">
        <f>'Projections and Revisions'!M271</f>
        <v>52.44100000000003</v>
      </c>
      <c r="E111" s="76">
        <f>'Projections and Revisions'!N271</f>
        <v>30.36099999999999</v>
      </c>
      <c r="F111" s="76">
        <f>'Projections and Revisions'!O271</f>
        <v>48.81299999999999</v>
      </c>
      <c r="G111" s="76">
        <f>'Projections and Revisions'!P271</f>
        <v>29.114000000000033</v>
      </c>
      <c r="H111" s="76"/>
      <c r="I111" s="76"/>
      <c r="J111" s="76"/>
      <c r="K111" s="77"/>
      <c r="Q111" s="101"/>
      <c r="R111" s="106"/>
      <c r="S111" s="106"/>
      <c r="T111" s="106"/>
      <c r="U111" s="106"/>
      <c r="V111" s="106"/>
      <c r="W111" s="106"/>
      <c r="X111" s="97"/>
      <c r="Y111" s="97"/>
      <c r="Z111" s="97"/>
    </row>
    <row r="112" spans="1:26" ht="12.75">
      <c r="A112" s="73" t="s">
        <v>44</v>
      </c>
      <c r="B112" s="74">
        <f>'Projections and Revisions'!L300</f>
        <v>-75.46600000000001</v>
      </c>
      <c r="C112" s="74">
        <f>'Projections and Revisions'!M300</f>
        <v>-80.55899999999997</v>
      </c>
      <c r="D112" s="74">
        <f>'Projections and Revisions'!N300</f>
        <v>-42.63900000000001</v>
      </c>
      <c r="E112" s="74">
        <f>'Projections and Revisions'!O300</f>
        <v>-10.187000000000012</v>
      </c>
      <c r="F112" s="74">
        <f>'Projections and Revisions'!P300</f>
        <v>45.11400000000003</v>
      </c>
      <c r="G112" s="74">
        <f>'Projections and Revisions'!Q300</f>
        <v>41.317999999999984</v>
      </c>
      <c r="H112" s="74"/>
      <c r="I112" s="74"/>
      <c r="J112" s="74"/>
      <c r="K112" s="75"/>
      <c r="Q112" s="101"/>
      <c r="R112" s="106"/>
      <c r="S112" s="106"/>
      <c r="T112" s="106"/>
      <c r="U112" s="106"/>
      <c r="V112" s="106"/>
      <c r="W112" s="106"/>
      <c r="X112" s="97"/>
      <c r="Y112" s="97"/>
      <c r="Z112" s="97"/>
    </row>
    <row r="113" spans="1:26" ht="12.75">
      <c r="A113" s="73" t="s">
        <v>47</v>
      </c>
      <c r="B113" s="74">
        <f>'Projections and Revisions'!M329</f>
        <v>-61.55899999999997</v>
      </c>
      <c r="C113" s="74">
        <f>'Projections and Revisions'!N329</f>
        <v>-87.63900000000001</v>
      </c>
      <c r="D113" s="74">
        <f>'Projections and Revisions'!O329</f>
        <v>-42.18700000000001</v>
      </c>
      <c r="E113" s="74">
        <f>'Projections and Revisions'!P329</f>
        <v>-11.885999999999967</v>
      </c>
      <c r="F113" s="74">
        <f>'Projections and Revisions'!Q329</f>
        <v>18.317999999999984</v>
      </c>
      <c r="G113" s="74">
        <f>'Projections and Revisions'!R329</f>
        <v>-30.66300000000001</v>
      </c>
      <c r="H113" s="74"/>
      <c r="I113" s="74"/>
      <c r="J113" s="74"/>
      <c r="K113" s="75"/>
      <c r="Q113" s="101"/>
      <c r="R113" s="106"/>
      <c r="S113" s="106"/>
      <c r="T113" s="106"/>
      <c r="U113" s="106"/>
      <c r="V113" s="106"/>
      <c r="W113" s="106"/>
      <c r="X113" s="97"/>
      <c r="Y113" s="97"/>
      <c r="Z113" s="97"/>
    </row>
    <row r="114" spans="1:26" ht="12.75">
      <c r="A114" s="73" t="s">
        <v>50</v>
      </c>
      <c r="B114" s="74">
        <f>'Projections and Revisions'!N358</f>
        <v>-36.63900000000001</v>
      </c>
      <c r="C114" s="74">
        <f>'Projections and Revisions'!O358</f>
        <v>-35.18700000000001</v>
      </c>
      <c r="D114" s="74">
        <f>'Projections and Revisions'!P358</f>
        <v>-57.88599999999997</v>
      </c>
      <c r="E114" s="74">
        <f>'Projections and Revisions'!Q358</f>
        <v>-37.682000000000016</v>
      </c>
      <c r="F114" s="74">
        <f>'Projections and Revisions'!R358</f>
        <v>-53.66300000000001</v>
      </c>
      <c r="G114" s="74">
        <f>'Projections and Revisions'!S358</f>
        <v>-65.56900000000007</v>
      </c>
      <c r="H114" s="74"/>
      <c r="I114" s="74"/>
      <c r="J114" s="74"/>
      <c r="K114" s="75"/>
      <c r="Q114" s="101"/>
      <c r="R114" s="106"/>
      <c r="S114" s="106"/>
      <c r="T114" s="106"/>
      <c r="U114" s="106"/>
      <c r="V114" s="106"/>
      <c r="W114" s="106"/>
      <c r="X114" s="97"/>
      <c r="Y114" s="97"/>
      <c r="Z114" s="97"/>
    </row>
    <row r="115" spans="1:26" ht="12.75">
      <c r="A115" s="73" t="s">
        <v>53</v>
      </c>
      <c r="B115" s="74">
        <f>'Projections and Revisions'!O387</f>
        <v>-12.486999999999966</v>
      </c>
      <c r="C115" s="74">
        <f>'Projections and Revisions'!P387</f>
        <v>-17.385999999999967</v>
      </c>
      <c r="D115" s="74">
        <f>'Projections and Revisions'!Q387</f>
        <v>-17.28200000000004</v>
      </c>
      <c r="E115" s="74">
        <f>'Projections and Revisions'!R387</f>
        <v>-55.56299999999999</v>
      </c>
      <c r="F115" s="74">
        <f>'Projections and Revisions'!S387</f>
        <v>-68.269</v>
      </c>
      <c r="G115" s="74">
        <f>'Projections and Revisions'!T387</f>
        <v>-85.452</v>
      </c>
      <c r="H115" s="74"/>
      <c r="I115" s="74"/>
      <c r="J115" s="74"/>
      <c r="K115" s="75"/>
      <c r="Q115" s="101"/>
      <c r="R115" s="106"/>
      <c r="S115" s="106"/>
      <c r="T115" s="106"/>
      <c r="U115" s="106"/>
      <c r="V115" s="106"/>
      <c r="W115" s="106"/>
      <c r="X115" s="97"/>
      <c r="Y115" s="97"/>
      <c r="Z115" s="97"/>
    </row>
    <row r="116" spans="1:26" ht="12.75">
      <c r="A116" s="62" t="s">
        <v>56</v>
      </c>
      <c r="B116" s="76">
        <f>'Projections and Revisions'!P416</f>
        <v>-13.174999999999955</v>
      </c>
      <c r="C116" s="76">
        <f>'Projections and Revisions'!Q416</f>
        <v>-31.177999999999997</v>
      </c>
      <c r="D116" s="76">
        <f>'Projections and Revisions'!R416</f>
        <v>-61.879999999999995</v>
      </c>
      <c r="E116" s="76">
        <f>'Projections and Revisions'!S416</f>
        <v>-71.702</v>
      </c>
      <c r="F116" s="76">
        <f>'Projections and Revisions'!T416</f>
        <v>-89.33100000000002</v>
      </c>
      <c r="G116" s="76">
        <f>'Projections and Revisions'!U416</f>
        <v>-112.16999999999996</v>
      </c>
      <c r="H116" s="76"/>
      <c r="I116" s="76"/>
      <c r="J116" s="76"/>
      <c r="K116" s="77"/>
      <c r="Q116" s="101"/>
      <c r="R116" s="106"/>
      <c r="S116" s="106"/>
      <c r="T116" s="106"/>
      <c r="U116" s="106"/>
      <c r="V116" s="106"/>
      <c r="W116" s="106"/>
      <c r="X116" s="97"/>
      <c r="Y116" s="97"/>
      <c r="Z116" s="97"/>
    </row>
    <row r="117" spans="1:26" ht="12.75">
      <c r="A117" s="73" t="s">
        <v>58</v>
      </c>
      <c r="B117" s="74">
        <f>'Projections and Revisions'!Q445</f>
        <v>-11.192999999999984</v>
      </c>
      <c r="C117" s="74">
        <f>'Projections and Revisions'!R445</f>
        <v>-40.900999999999954</v>
      </c>
      <c r="D117" s="74">
        <f>'Projections and Revisions'!S445</f>
        <v>-63.724000000000046</v>
      </c>
      <c r="E117" s="74">
        <f>'Projections and Revisions'!T445</f>
        <v>-73.35000000000002</v>
      </c>
      <c r="F117" s="74">
        <f>'Projections and Revisions'!U445</f>
        <v>-91.19099999999992</v>
      </c>
      <c r="G117" s="74">
        <f>'Projections and Revisions'!V445</f>
        <v>-112.6210000000001</v>
      </c>
      <c r="H117" s="74">
        <f>'Projections and Revisions'!W445</f>
        <v>-66.47600000000011</v>
      </c>
      <c r="I117" s="74">
        <f>'Projections and Revisions'!X445</f>
        <v>-102.13599999999997</v>
      </c>
      <c r="J117" s="74">
        <f>'Projections and Revisions'!Y445</f>
        <v>-125.2030000000002</v>
      </c>
      <c r="K117" s="75">
        <f>'Projections and Revisions'!Z445</f>
        <v>-121.57400000000007</v>
      </c>
      <c r="Q117" s="101"/>
      <c r="R117" s="106"/>
      <c r="S117" s="106"/>
      <c r="T117" s="106"/>
      <c r="U117" s="106"/>
      <c r="V117" s="106"/>
      <c r="W117" s="106"/>
      <c r="X117" s="97"/>
      <c r="Y117" s="97"/>
      <c r="Z117" s="97"/>
    </row>
    <row r="118" spans="1:26" ht="12.75">
      <c r="A118" s="73" t="s">
        <v>61</v>
      </c>
      <c r="B118" s="74">
        <f>'Projections and Revisions'!R474</f>
        <v>-26.99000000000001</v>
      </c>
      <c r="C118" s="74">
        <f>'Projections and Revisions'!S474</f>
        <v>-30.050000000000068</v>
      </c>
      <c r="D118" s="74">
        <f>'Projections and Revisions'!T474</f>
        <v>-49.714000000000055</v>
      </c>
      <c r="E118" s="74">
        <f>'Projections and Revisions'!U474</f>
        <v>-73.45400000000006</v>
      </c>
      <c r="F118" s="74">
        <f>'Projections and Revisions'!V474</f>
        <v>-84.43900000000008</v>
      </c>
      <c r="G118" s="74">
        <f>'Projections and Revisions'!W474</f>
        <v>-42.003000000000156</v>
      </c>
      <c r="H118" s="74">
        <f>'Projections and Revisions'!X474</f>
        <v>-65.50299999999993</v>
      </c>
      <c r="I118" s="74">
        <f>'Projections and Revisions'!Y474</f>
        <v>-82.08000000000015</v>
      </c>
      <c r="J118" s="74">
        <f>'Projections and Revisions'!Z474</f>
        <v>-83.00099999999998</v>
      </c>
      <c r="K118" s="75"/>
      <c r="Q118" s="101"/>
      <c r="R118" s="106"/>
      <c r="S118" s="106"/>
      <c r="T118" s="106"/>
      <c r="U118" s="106"/>
      <c r="V118" s="106"/>
      <c r="W118" s="106"/>
      <c r="X118" s="97"/>
      <c r="Y118" s="97"/>
      <c r="Z118" s="97"/>
    </row>
    <row r="119" spans="1:26" ht="12.75">
      <c r="A119" s="73" t="s">
        <v>64</v>
      </c>
      <c r="B119" s="74">
        <f>'Projections and Revisions'!S503</f>
        <v>-8.550000000000068</v>
      </c>
      <c r="C119" s="74">
        <f>'Projections and Revisions'!T503</f>
        <v>-22.314000000000078</v>
      </c>
      <c r="D119" s="74">
        <f>'Projections and Revisions'!U503</f>
        <v>-44.45399999999995</v>
      </c>
      <c r="E119" s="74">
        <f>'Projections and Revisions'!V503</f>
        <v>-50.01299999999992</v>
      </c>
      <c r="F119" s="74">
        <f>'Projections and Revisions'!W503</f>
        <v>-6.2029999999999745</v>
      </c>
      <c r="G119" s="74">
        <f>'Projections and Revisions'!X503</f>
        <v>-31.202999999999975</v>
      </c>
      <c r="H119" s="74">
        <f>'Projections and Revisions'!Y503</f>
        <v>-45.7800000000002</v>
      </c>
      <c r="I119" s="74">
        <f>'Projections and Revisions'!Z503</f>
        <v>-45.40100000000007</v>
      </c>
      <c r="J119" s="74"/>
      <c r="K119" s="75"/>
      <c r="Q119" s="101"/>
      <c r="R119" s="106"/>
      <c r="S119" s="106"/>
      <c r="T119" s="106"/>
      <c r="U119" s="106"/>
      <c r="V119" s="106"/>
      <c r="W119" s="106"/>
      <c r="X119" s="97"/>
      <c r="Y119" s="97"/>
      <c r="Z119" s="97"/>
    </row>
    <row r="120" spans="1:26" ht="12.75">
      <c r="A120" s="73" t="s">
        <v>67</v>
      </c>
      <c r="B120" s="74">
        <f>'Projections and Revisions'!T532</f>
        <v>-0.8300000000000409</v>
      </c>
      <c r="C120" s="74">
        <f>'Projections and Revisions'!U532</f>
        <v>-16.24599999999998</v>
      </c>
      <c r="D120" s="74">
        <f>'Projections and Revisions'!V532</f>
        <v>-16.864000000000033</v>
      </c>
      <c r="E120" s="74">
        <f>'Projections and Revisions'!W532</f>
        <v>23.31399999999985</v>
      </c>
      <c r="F120" s="74">
        <f>'Projections and Revisions'!X532</f>
        <v>10.184999999999945</v>
      </c>
      <c r="G120" s="74">
        <f>'Projections and Revisions'!Y532</f>
        <v>-4.315000000000282</v>
      </c>
      <c r="H120" s="74">
        <f>'Projections and Revisions'!Z532</f>
        <v>6.41599999999994</v>
      </c>
      <c r="I120" s="74"/>
      <c r="J120" s="74"/>
      <c r="K120" s="75"/>
      <c r="Q120" s="101"/>
      <c r="R120" s="106"/>
      <c r="S120" s="106"/>
      <c r="T120" s="106"/>
      <c r="U120" s="106"/>
      <c r="V120" s="106"/>
      <c r="W120" s="106"/>
      <c r="X120" s="97"/>
      <c r="Y120" s="97"/>
      <c r="Z120" s="97"/>
    </row>
    <row r="121" spans="1:26" ht="12.75">
      <c r="A121" s="62" t="s">
        <v>70</v>
      </c>
      <c r="B121" s="76">
        <f>'Projections and Revisions'!U561</f>
        <v>-4.268000000000029</v>
      </c>
      <c r="C121" s="76">
        <f>'Projections and Revisions'!V561</f>
        <v>-0.04800000000000182</v>
      </c>
      <c r="D121" s="76">
        <f>'Projections and Revisions'!W561</f>
        <v>42.27999999999997</v>
      </c>
      <c r="E121" s="76">
        <f>'Projections and Revisions'!X561</f>
        <v>40.58699999999999</v>
      </c>
      <c r="F121" s="76">
        <f>'Projections and Revisions'!Y561</f>
        <v>23.94499999999971</v>
      </c>
      <c r="G121" s="76">
        <f>'Projections and Revisions'!Z561</f>
        <v>38.44399999999996</v>
      </c>
      <c r="H121" s="76"/>
      <c r="I121" s="76"/>
      <c r="J121" s="76"/>
      <c r="K121" s="77"/>
      <c r="Q121" s="101"/>
      <c r="R121" s="106"/>
      <c r="S121" s="106"/>
      <c r="T121" s="106"/>
      <c r="U121" s="106"/>
      <c r="V121" s="106"/>
      <c r="W121" s="106"/>
      <c r="X121" s="97"/>
      <c r="Y121" s="97"/>
      <c r="Z121" s="97"/>
    </row>
    <row r="122" spans="1:26" ht="12.75">
      <c r="A122" s="73" t="s">
        <v>73</v>
      </c>
      <c r="B122" s="74">
        <f>'Projections and Revisions'!V590</f>
        <v>-5.8390000000000555</v>
      </c>
      <c r="C122" s="74">
        <f>'Projections and Revisions'!W590</f>
        <v>23.50299999999993</v>
      </c>
      <c r="D122" s="74">
        <f>'Projections and Revisions'!X590</f>
        <v>28.507000000000062</v>
      </c>
      <c r="E122" s="74">
        <f>'Projections and Revisions'!Y590</f>
        <v>6.7009999999997945</v>
      </c>
      <c r="F122" s="74">
        <f>'Projections and Revisions'!Z590</f>
        <v>8.61999999999989</v>
      </c>
      <c r="G122" s="74"/>
      <c r="H122" s="74"/>
      <c r="I122" s="74"/>
      <c r="J122" s="74"/>
      <c r="K122" s="75"/>
      <c r="Q122" s="101"/>
      <c r="R122" s="106"/>
      <c r="S122" s="106"/>
      <c r="T122" s="106"/>
      <c r="U122" s="106"/>
      <c r="V122" s="106"/>
      <c r="W122" s="106"/>
      <c r="X122" s="97"/>
      <c r="Y122" s="97"/>
      <c r="Z122" s="97"/>
    </row>
    <row r="123" spans="1:26" ht="12.75">
      <c r="A123" s="73" t="s">
        <v>76</v>
      </c>
      <c r="B123" s="74">
        <f>'Projections and Revisions'!W619</f>
        <v>-4.0499999999999545</v>
      </c>
      <c r="C123" s="74">
        <f>'Projections and Revisions'!X619</f>
        <v>2.9069999999999254</v>
      </c>
      <c r="D123" s="74">
        <f>'Projections and Revisions'!Y619</f>
        <v>20.406999999999925</v>
      </c>
      <c r="E123" s="74">
        <f>'Projections and Revisions'!Z619</f>
        <v>45.432000000000016</v>
      </c>
      <c r="F123" s="74"/>
      <c r="G123" s="74"/>
      <c r="H123" s="74"/>
      <c r="I123" s="74"/>
      <c r="J123" s="74"/>
      <c r="K123" s="75"/>
      <c r="Q123" s="101"/>
      <c r="R123" s="106"/>
      <c r="S123" s="106"/>
      <c r="T123" s="106"/>
      <c r="U123" s="106"/>
      <c r="V123" s="106"/>
      <c r="W123" s="106"/>
      <c r="X123" s="97"/>
      <c r="Y123" s="97"/>
      <c r="Z123" s="97"/>
    </row>
    <row r="124" spans="1:26" ht="12.75">
      <c r="A124" s="73" t="s">
        <v>77</v>
      </c>
      <c r="B124" s="74">
        <f>'Projections and Revisions'!X648</f>
        <v>-6.920000000000073</v>
      </c>
      <c r="C124" s="74">
        <f>'Projections and Revisions'!Y648</f>
        <v>-5.9650000000001455</v>
      </c>
      <c r="D124" s="74">
        <f>'Projections and Revisions'!Z648</f>
        <v>24.19699999999989</v>
      </c>
      <c r="E124" s="74"/>
      <c r="F124" s="74"/>
      <c r="G124" s="74"/>
      <c r="H124" s="74"/>
      <c r="I124" s="74"/>
      <c r="J124" s="74"/>
      <c r="K124" s="75"/>
      <c r="Q124" s="101"/>
      <c r="R124" s="106"/>
      <c r="S124" s="106"/>
      <c r="T124" s="106"/>
      <c r="U124" s="107"/>
      <c r="V124" s="107"/>
      <c r="W124" s="107"/>
      <c r="X124" s="97"/>
      <c r="Y124" s="97"/>
      <c r="Z124" s="97"/>
    </row>
    <row r="125" spans="1:26" ht="12.75">
      <c r="A125" s="73" t="s">
        <v>84</v>
      </c>
      <c r="B125" s="74">
        <f>'Projections and Revisions'!Y677</f>
        <v>-4.759000000000242</v>
      </c>
      <c r="C125" s="74">
        <f>'Projections and Revisions'!Z677</f>
        <v>19.024999999999864</v>
      </c>
      <c r="D125" s="74"/>
      <c r="E125" s="74"/>
      <c r="F125" s="74"/>
      <c r="G125" s="74"/>
      <c r="H125" s="74"/>
      <c r="I125" s="74"/>
      <c r="J125" s="74"/>
      <c r="K125" s="75"/>
      <c r="Q125" s="101"/>
      <c r="R125" s="106"/>
      <c r="S125" s="106"/>
      <c r="T125" s="107"/>
      <c r="U125" s="107"/>
      <c r="V125" s="107"/>
      <c r="W125" s="107"/>
      <c r="X125" s="97"/>
      <c r="Y125" s="97"/>
      <c r="Z125" s="97"/>
    </row>
    <row r="126" spans="1:26" ht="12.75">
      <c r="A126" s="78" t="s">
        <v>85</v>
      </c>
      <c r="B126" s="76">
        <f>'Projections and Revisions'!Z706</f>
        <v>2.191000000000031</v>
      </c>
      <c r="C126" s="76"/>
      <c r="D126" s="76"/>
      <c r="E126" s="76"/>
      <c r="F126" s="76"/>
      <c r="G126" s="76"/>
      <c r="H126" s="76"/>
      <c r="I126" s="76"/>
      <c r="J126" s="76"/>
      <c r="K126" s="77"/>
      <c r="Q126" s="98"/>
      <c r="R126" s="107"/>
      <c r="S126" s="107"/>
      <c r="T126" s="107"/>
      <c r="U126" s="107"/>
      <c r="V126" s="107"/>
      <c r="W126" s="107"/>
      <c r="X126" s="97"/>
      <c r="Y126" s="97"/>
      <c r="Z126" s="97"/>
    </row>
    <row r="127" spans="1:26" ht="12.75">
      <c r="A127" s="79"/>
      <c r="B127" s="74"/>
      <c r="C127" s="74"/>
      <c r="D127" s="74"/>
      <c r="E127" s="74"/>
      <c r="F127" s="74"/>
      <c r="G127" s="74"/>
      <c r="H127" s="74"/>
      <c r="I127" s="74"/>
      <c r="J127" s="74"/>
      <c r="K127" s="75"/>
      <c r="Q127" s="98"/>
      <c r="R127" s="107"/>
      <c r="S127" s="107"/>
      <c r="T127" s="107"/>
      <c r="U127" s="107"/>
      <c r="V127" s="107"/>
      <c r="W127" s="107"/>
      <c r="X127" s="97"/>
      <c r="Y127" s="97"/>
      <c r="Z127" s="97"/>
    </row>
    <row r="128" spans="1:26" ht="13.5" thickBot="1">
      <c r="A128" s="80" t="s">
        <v>97</v>
      </c>
      <c r="B128" s="81">
        <f aca="true" t="shared" si="26" ref="B128:G128">AVERAGE(B103:B127)</f>
        <v>-10.444708333333345</v>
      </c>
      <c r="C128" s="81">
        <f t="shared" si="26"/>
        <v>-9.48221739130437</v>
      </c>
      <c r="D128" s="81">
        <f t="shared" si="26"/>
        <v>-4.998909090909106</v>
      </c>
      <c r="E128" s="81">
        <f t="shared" si="26"/>
        <v>-2.69200000000001</v>
      </c>
      <c r="F128" s="81">
        <f t="shared" si="26"/>
        <v>0.25924999999998877</v>
      </c>
      <c r="G128" s="81">
        <f t="shared" si="26"/>
        <v>-2.33257894736844</v>
      </c>
      <c r="H128" s="81"/>
      <c r="I128" s="81"/>
      <c r="J128" s="81"/>
      <c r="K128" s="82"/>
      <c r="Q128" s="98"/>
      <c r="R128" s="101"/>
      <c r="S128" s="101"/>
      <c r="T128" s="101"/>
      <c r="U128" s="101"/>
      <c r="V128" s="101"/>
      <c r="W128" s="101"/>
      <c r="X128" s="97"/>
      <c r="Y128" s="97"/>
      <c r="Z128" s="97"/>
    </row>
    <row r="129" ht="13.5" thickTop="1"/>
  </sheetData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09" customWidth="1"/>
    <col min="2" max="2" width="16.00390625" style="108" customWidth="1"/>
    <col min="3" max="21" width="6.7109375" style="108" customWidth="1"/>
    <col min="22" max="16384" width="9.140625" style="108" customWidth="1"/>
  </cols>
  <sheetData>
    <row r="1" ht="18">
      <c r="A1" s="50" t="s">
        <v>137</v>
      </c>
    </row>
    <row r="2" ht="12.75">
      <c r="A2" s="108" t="s">
        <v>135</v>
      </c>
    </row>
    <row r="4" spans="1:21" s="109" customFormat="1" ht="25.5" customHeight="1">
      <c r="A4" s="138" t="s">
        <v>132</v>
      </c>
      <c r="B4" s="138" t="s">
        <v>134</v>
      </c>
      <c r="C4" s="110" t="s">
        <v>133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</row>
    <row r="5" spans="1:21" ht="12.75">
      <c r="A5" s="139"/>
      <c r="B5" s="139"/>
      <c r="C5" s="113">
        <v>5</v>
      </c>
      <c r="D5" s="114">
        <f aca="true" t="shared" si="0" ref="D5:U5">C5+5</f>
        <v>10</v>
      </c>
      <c r="E5" s="114">
        <f t="shared" si="0"/>
        <v>15</v>
      </c>
      <c r="F5" s="114">
        <f t="shared" si="0"/>
        <v>20</v>
      </c>
      <c r="G5" s="114">
        <f t="shared" si="0"/>
        <v>25</v>
      </c>
      <c r="H5" s="114">
        <f t="shared" si="0"/>
        <v>30</v>
      </c>
      <c r="I5" s="114">
        <f t="shared" si="0"/>
        <v>35</v>
      </c>
      <c r="J5" s="114">
        <f t="shared" si="0"/>
        <v>40</v>
      </c>
      <c r="K5" s="114">
        <f t="shared" si="0"/>
        <v>45</v>
      </c>
      <c r="L5" s="114">
        <f t="shared" si="0"/>
        <v>50</v>
      </c>
      <c r="M5" s="114">
        <f t="shared" si="0"/>
        <v>55</v>
      </c>
      <c r="N5" s="114">
        <f t="shared" si="0"/>
        <v>60</v>
      </c>
      <c r="O5" s="114">
        <f t="shared" si="0"/>
        <v>65</v>
      </c>
      <c r="P5" s="114">
        <f t="shared" si="0"/>
        <v>70</v>
      </c>
      <c r="Q5" s="114">
        <f t="shared" si="0"/>
        <v>75</v>
      </c>
      <c r="R5" s="114">
        <f t="shared" si="0"/>
        <v>80</v>
      </c>
      <c r="S5" s="114">
        <f t="shared" si="0"/>
        <v>85</v>
      </c>
      <c r="T5" s="114">
        <f t="shared" si="0"/>
        <v>90</v>
      </c>
      <c r="U5" s="115">
        <f t="shared" si="0"/>
        <v>95</v>
      </c>
    </row>
    <row r="6" spans="1:21" ht="12.75">
      <c r="A6" s="116">
        <f aca="true" t="shared" si="1" ref="A6:A27">A7-1</f>
        <v>1989</v>
      </c>
      <c r="B6" s="117">
        <v>-2.8254624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</row>
    <row r="7" spans="1:21" ht="12.75">
      <c r="A7" s="116">
        <f t="shared" si="1"/>
        <v>1990</v>
      </c>
      <c r="B7" s="117">
        <v>-3.8547835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</row>
    <row r="8" spans="1:21" ht="12.75">
      <c r="A8" s="116">
        <f t="shared" si="1"/>
        <v>1991</v>
      </c>
      <c r="B8" s="117">
        <v>-4.5375979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/>
    </row>
    <row r="9" spans="1:21" ht="12.75">
      <c r="A9" s="116">
        <f t="shared" si="1"/>
        <v>1992</v>
      </c>
      <c r="B9" s="117">
        <v>-4.6523225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9"/>
    </row>
    <row r="10" spans="1:21" ht="12.75">
      <c r="A10" s="116">
        <f t="shared" si="1"/>
        <v>1993</v>
      </c>
      <c r="B10" s="117">
        <v>-3.8775999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</row>
    <row r="11" spans="1:21" ht="12.75">
      <c r="A11" s="116">
        <f t="shared" si="1"/>
        <v>1994</v>
      </c>
      <c r="B11" s="117">
        <v>-2.9181711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9"/>
    </row>
    <row r="12" spans="1:21" ht="12.75">
      <c r="A12" s="116">
        <f t="shared" si="1"/>
        <v>1995</v>
      </c>
      <c r="B12" s="117">
        <v>-2.2387621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9"/>
    </row>
    <row r="13" spans="1:21" ht="12.75">
      <c r="A13" s="116">
        <f t="shared" si="1"/>
        <v>1996</v>
      </c>
      <c r="B13" s="117">
        <v>-1.3962338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</row>
    <row r="14" spans="1:21" ht="12.75">
      <c r="A14" s="116">
        <f>A15-1</f>
        <v>1997</v>
      </c>
      <c r="B14" s="117">
        <v>-0.26793703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9"/>
    </row>
    <row r="15" spans="1:21" ht="12.75">
      <c r="A15" s="116">
        <f t="shared" si="1"/>
        <v>1998</v>
      </c>
      <c r="B15" s="117">
        <v>0.8021956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9"/>
    </row>
    <row r="16" spans="1:21" ht="12.75">
      <c r="A16" s="116">
        <f t="shared" si="1"/>
        <v>1999</v>
      </c>
      <c r="B16" s="117">
        <v>1.3754903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</row>
    <row r="17" spans="1:21" ht="12.75">
      <c r="A17" s="116">
        <f t="shared" si="1"/>
        <v>2000</v>
      </c>
      <c r="B17" s="117">
        <v>2.4324274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9"/>
    </row>
    <row r="18" spans="1:21" ht="12.75">
      <c r="A18" s="116">
        <f t="shared" si="1"/>
        <v>2001</v>
      </c>
      <c r="B18" s="117">
        <v>1.2739947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9"/>
    </row>
    <row r="19" spans="1:21" ht="12.75">
      <c r="A19" s="116">
        <f t="shared" si="1"/>
        <v>2002</v>
      </c>
      <c r="B19" s="117">
        <v>-1.5204559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ht="12.75">
      <c r="A20" s="116">
        <f t="shared" si="1"/>
        <v>2003</v>
      </c>
      <c r="B20" s="117">
        <v>-3.4928226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9"/>
    </row>
    <row r="21" spans="1:21" ht="12.75">
      <c r="A21" s="116">
        <f t="shared" si="1"/>
        <v>2004</v>
      </c>
      <c r="B21" s="117">
        <v>-3.5700463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9"/>
    </row>
    <row r="22" spans="1:21" ht="12.75">
      <c r="A22" s="116">
        <f t="shared" si="1"/>
        <v>2005</v>
      </c>
      <c r="B22" s="117">
        <v>-2.5922681</v>
      </c>
      <c r="C22" s="118">
        <v>-2.5922681</v>
      </c>
      <c r="D22" s="118">
        <v>-2.5922681</v>
      </c>
      <c r="E22" s="118">
        <v>-2.5922681</v>
      </c>
      <c r="F22" s="118">
        <v>-2.5922681</v>
      </c>
      <c r="G22" s="118">
        <v>-2.5922681</v>
      </c>
      <c r="H22" s="118">
        <v>-2.5922681</v>
      </c>
      <c r="I22" s="118">
        <v>-2.5922681</v>
      </c>
      <c r="J22" s="118">
        <v>-2.5922681</v>
      </c>
      <c r="K22" s="118">
        <v>-2.5922681</v>
      </c>
      <c r="L22" s="118">
        <v>-2.5922681</v>
      </c>
      <c r="M22" s="118">
        <v>-2.5922681</v>
      </c>
      <c r="N22" s="118">
        <v>-2.5922681</v>
      </c>
      <c r="O22" s="118">
        <v>-2.5922681</v>
      </c>
      <c r="P22" s="118">
        <v>-2.5922681</v>
      </c>
      <c r="Q22" s="118">
        <v>-2.5922681</v>
      </c>
      <c r="R22" s="118">
        <v>-2.5922681</v>
      </c>
      <c r="S22" s="118">
        <v>-2.5922681</v>
      </c>
      <c r="T22" s="118">
        <v>-2.5922681</v>
      </c>
      <c r="U22" s="119">
        <v>-2.5922681</v>
      </c>
    </row>
    <row r="23" spans="1:21" ht="12.75">
      <c r="A23" s="116">
        <f t="shared" si="1"/>
        <v>2006</v>
      </c>
      <c r="B23" s="117">
        <v>-2.5751189</v>
      </c>
      <c r="C23" s="118">
        <v>-3.8486453</v>
      </c>
      <c r="D23" s="118">
        <v>-3.567359</v>
      </c>
      <c r="E23" s="118">
        <v>-3.3775765</v>
      </c>
      <c r="F23" s="118">
        <v>-3.2267433</v>
      </c>
      <c r="G23" s="118">
        <v>-3.0973419</v>
      </c>
      <c r="H23" s="118">
        <v>-2.9811355</v>
      </c>
      <c r="I23" s="118">
        <v>-2.8734529</v>
      </c>
      <c r="J23" s="118">
        <v>-2.7712726</v>
      </c>
      <c r="K23" s="118">
        <v>-2.672412</v>
      </c>
      <c r="L23" s="118">
        <v>-2.5751189</v>
      </c>
      <c r="M23" s="118">
        <v>-2.4778257</v>
      </c>
      <c r="N23" s="118">
        <v>-2.3789651</v>
      </c>
      <c r="O23" s="118">
        <v>-2.2767848</v>
      </c>
      <c r="P23" s="118">
        <v>-2.1691022</v>
      </c>
      <c r="Q23" s="118">
        <v>-2.0528958</v>
      </c>
      <c r="R23" s="118">
        <v>-1.9234944</v>
      </c>
      <c r="S23" s="118">
        <v>-1.7726612</v>
      </c>
      <c r="T23" s="118">
        <v>-1.5828787</v>
      </c>
      <c r="U23" s="119">
        <v>-1.3015924</v>
      </c>
    </row>
    <row r="24" spans="1:21" ht="12.75">
      <c r="A24" s="116">
        <f t="shared" si="1"/>
        <v>2007</v>
      </c>
      <c r="B24" s="117">
        <v>-1.9621853</v>
      </c>
      <c r="C24" s="118">
        <v>-4.2193032</v>
      </c>
      <c r="D24" s="118">
        <v>-3.7207691</v>
      </c>
      <c r="E24" s="118">
        <v>-3.3844105</v>
      </c>
      <c r="F24" s="118">
        <v>-3.1170834</v>
      </c>
      <c r="G24" s="118">
        <v>-2.8877405</v>
      </c>
      <c r="H24" s="118">
        <v>-2.6817835</v>
      </c>
      <c r="I24" s="118">
        <v>-2.4909337</v>
      </c>
      <c r="J24" s="118">
        <v>-2.3098358</v>
      </c>
      <c r="K24" s="118">
        <v>-2.1346216</v>
      </c>
      <c r="L24" s="118">
        <v>-1.9621853</v>
      </c>
      <c r="M24" s="118">
        <v>-1.789749</v>
      </c>
      <c r="N24" s="118">
        <v>-1.6145347</v>
      </c>
      <c r="O24" s="118">
        <v>-1.4334369</v>
      </c>
      <c r="P24" s="118">
        <v>-1.242587</v>
      </c>
      <c r="Q24" s="118">
        <v>-1.03663</v>
      </c>
      <c r="R24" s="118">
        <v>-0.80728715</v>
      </c>
      <c r="S24" s="118">
        <v>-0.53996002</v>
      </c>
      <c r="T24" s="118">
        <v>-0.20360144</v>
      </c>
      <c r="U24" s="119">
        <v>0.29493265</v>
      </c>
    </row>
    <row r="25" spans="1:21" ht="12.75">
      <c r="A25" s="116">
        <f t="shared" si="1"/>
        <v>2008</v>
      </c>
      <c r="B25" s="117">
        <v>-1.7866293</v>
      </c>
      <c r="C25" s="118">
        <v>-4.9584543</v>
      </c>
      <c r="D25" s="118">
        <v>-4.257887</v>
      </c>
      <c r="E25" s="118">
        <v>-3.7852176</v>
      </c>
      <c r="F25" s="118">
        <v>-3.409555</v>
      </c>
      <c r="G25" s="118">
        <v>-3.0872699</v>
      </c>
      <c r="H25" s="118">
        <v>-2.7978479</v>
      </c>
      <c r="I25" s="118">
        <v>-2.5296553</v>
      </c>
      <c r="J25" s="118">
        <v>-2.2751668</v>
      </c>
      <c r="K25" s="118">
        <v>-2.0289462</v>
      </c>
      <c r="L25" s="118">
        <v>-1.7866293</v>
      </c>
      <c r="M25" s="118">
        <v>-1.5443124</v>
      </c>
      <c r="N25" s="118">
        <v>-1.2980918</v>
      </c>
      <c r="O25" s="118">
        <v>-1.0436032</v>
      </c>
      <c r="P25" s="118">
        <v>-0.77541065</v>
      </c>
      <c r="Q25" s="118">
        <v>-0.48598867</v>
      </c>
      <c r="R25" s="118">
        <v>-0.16370357</v>
      </c>
      <c r="S25" s="118">
        <v>0.21195907</v>
      </c>
      <c r="T25" s="118">
        <v>0.68462846</v>
      </c>
      <c r="U25" s="119">
        <v>1.3851957</v>
      </c>
    </row>
    <row r="26" spans="1:21" ht="12.75">
      <c r="A26" s="116">
        <f t="shared" si="1"/>
        <v>2009</v>
      </c>
      <c r="B26" s="117">
        <v>-1.579523</v>
      </c>
      <c r="C26" s="118">
        <v>-5.260552</v>
      </c>
      <c r="D26" s="118">
        <v>-4.4475159</v>
      </c>
      <c r="E26" s="118">
        <v>-3.8989643</v>
      </c>
      <c r="F26" s="118">
        <v>-3.4629929</v>
      </c>
      <c r="G26" s="118">
        <v>-3.0889682</v>
      </c>
      <c r="H26" s="118">
        <v>-2.7530825</v>
      </c>
      <c r="I26" s="118">
        <v>-2.4418343</v>
      </c>
      <c r="J26" s="118">
        <v>-2.1464902</v>
      </c>
      <c r="K26" s="118">
        <v>-1.8607414</v>
      </c>
      <c r="L26" s="118">
        <v>-1.579523</v>
      </c>
      <c r="M26" s="118">
        <v>-1.2983047</v>
      </c>
      <c r="N26" s="118">
        <v>-1.0125558</v>
      </c>
      <c r="O26" s="118">
        <v>-0.71721177</v>
      </c>
      <c r="P26" s="118">
        <v>-0.40596359</v>
      </c>
      <c r="Q26" s="118">
        <v>-0.07007788</v>
      </c>
      <c r="R26" s="118">
        <v>0.30394679</v>
      </c>
      <c r="S26" s="118">
        <v>0.73991823</v>
      </c>
      <c r="T26" s="118">
        <v>1.2884698</v>
      </c>
      <c r="U26" s="119">
        <v>2.101506</v>
      </c>
    </row>
    <row r="27" spans="1:21" ht="12.75">
      <c r="A27" s="116">
        <f t="shared" si="1"/>
        <v>2010</v>
      </c>
      <c r="B27" s="117">
        <v>-1.3881438</v>
      </c>
      <c r="C27" s="118">
        <v>-5.8008868</v>
      </c>
      <c r="D27" s="118">
        <v>-4.8262355</v>
      </c>
      <c r="E27" s="118">
        <v>-4.168643</v>
      </c>
      <c r="F27" s="118">
        <v>-3.6460092</v>
      </c>
      <c r="G27" s="118">
        <v>-3.197636</v>
      </c>
      <c r="H27" s="118">
        <v>-2.794983</v>
      </c>
      <c r="I27" s="118">
        <v>-2.421865</v>
      </c>
      <c r="J27" s="118">
        <v>-2.0678125</v>
      </c>
      <c r="K27" s="118">
        <v>-1.7252627</v>
      </c>
      <c r="L27" s="118">
        <v>-1.3881438</v>
      </c>
      <c r="M27" s="118">
        <v>-1.0510249</v>
      </c>
      <c r="N27" s="118">
        <v>-0.70847499</v>
      </c>
      <c r="O27" s="118">
        <v>-0.3544225</v>
      </c>
      <c r="P27" s="118">
        <v>0.018695505</v>
      </c>
      <c r="Q27" s="118">
        <v>0.42134849</v>
      </c>
      <c r="R27" s="118">
        <v>0.86972169</v>
      </c>
      <c r="S27" s="118">
        <v>1.3923554</v>
      </c>
      <c r="T27" s="118">
        <v>2.049948</v>
      </c>
      <c r="U27" s="119">
        <v>3.0245992</v>
      </c>
    </row>
    <row r="28" spans="1:21" ht="12.75">
      <c r="A28" s="120">
        <v>2011</v>
      </c>
      <c r="B28" s="121">
        <v>-0.67863184</v>
      </c>
      <c r="C28" s="122">
        <v>-6.0519625</v>
      </c>
      <c r="D28" s="122">
        <v>-4.8651444</v>
      </c>
      <c r="E28" s="122">
        <v>-4.0644038</v>
      </c>
      <c r="F28" s="122">
        <v>-3.4280006</v>
      </c>
      <c r="G28" s="122">
        <v>-2.8820233</v>
      </c>
      <c r="H28" s="122">
        <v>-2.3917188</v>
      </c>
      <c r="I28" s="122">
        <v>-1.9373787</v>
      </c>
      <c r="J28" s="122">
        <v>-1.5062543</v>
      </c>
      <c r="K28" s="122">
        <v>-1.0891364</v>
      </c>
      <c r="L28" s="122">
        <v>-0.67863184</v>
      </c>
      <c r="M28" s="122">
        <v>-0.26812724</v>
      </c>
      <c r="N28" s="122">
        <v>0.1489906</v>
      </c>
      <c r="O28" s="122">
        <v>0.58011499</v>
      </c>
      <c r="P28" s="122">
        <v>1.0344552</v>
      </c>
      <c r="Q28" s="122">
        <v>1.5247597</v>
      </c>
      <c r="R28" s="122">
        <v>2.0707369</v>
      </c>
      <c r="S28" s="122">
        <v>2.7071402</v>
      </c>
      <c r="T28" s="122">
        <v>3.5078807</v>
      </c>
      <c r="U28" s="123">
        <v>4.6946989</v>
      </c>
    </row>
    <row r="30" ht="12.75">
      <c r="A30" s="109" t="s">
        <v>136</v>
      </c>
    </row>
  </sheetData>
  <mergeCells count="2"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2004-03-11T15:49:51Z</cp:lastPrinted>
  <dcterms:created xsi:type="dcterms:W3CDTF">2003-12-19T15:21:10Z</dcterms:created>
  <dcterms:modified xsi:type="dcterms:W3CDTF">2006-03-14T15:36:14Z</dcterms:modified>
  <cp:category/>
  <cp:version/>
  <cp:contentType/>
  <cp:contentStatus/>
</cp:coreProperties>
</file>