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13770" windowHeight="12330" tabRatio="813"/>
  </bookViews>
  <sheets>
    <sheet name="Contents" sheetId="36" r:id="rId1"/>
    <sheet name="1. Active-Duty to Civilians" sheetId="30" r:id="rId2"/>
    <sheet name="2. DoD Occupations" sheetId="31" r:id="rId3"/>
    <sheet name="Figure 1" sheetId="32" r:id="rId4"/>
    <sheet name="Figure 2" sheetId="33" r:id="rId5"/>
    <sheet name="Figure 3" sheetId="34" r:id="rId6"/>
    <sheet name="Figure 4" sheetId="35" r:id="rId7"/>
  </sheets>
  <calcPr calcId="145621" fullPrecision="0"/>
  <extLst>
    <ext xmlns:mx="http://schemas.microsoft.com/office/mac/excel/2008/main" uri="{7523E5D3-25F3-A5E0-1632-64F254C22452}">
      <mx:ArchID Flags="2"/>
    </ext>
  </extLst>
</workbook>
</file>

<file path=xl/calcChain.xml><?xml version="1.0" encoding="utf-8"?>
<calcChain xmlns="http://schemas.openxmlformats.org/spreadsheetml/2006/main">
  <c r="I307" i="30" l="1"/>
  <c r="H305" i="30"/>
  <c r="I305" i="30" s="1"/>
  <c r="I304" i="30"/>
  <c r="I303" i="30"/>
  <c r="I301" i="30"/>
  <c r="I300" i="30"/>
  <c r="I299" i="30"/>
  <c r="I298" i="30"/>
  <c r="I297" i="30"/>
  <c r="I295" i="30"/>
  <c r="I294" i="30"/>
  <c r="I293" i="30"/>
  <c r="I291" i="30"/>
  <c r="I290" i="30"/>
  <c r="I289" i="30"/>
  <c r="I288" i="30"/>
  <c r="I287" i="30"/>
  <c r="I286" i="30"/>
  <c r="I283" i="30"/>
  <c r="H283" i="30"/>
  <c r="G283" i="30"/>
  <c r="F283" i="30"/>
  <c r="E283" i="30"/>
  <c r="I282" i="30"/>
  <c r="I281" i="30"/>
  <c r="I280" i="30"/>
  <c r="I279" i="30"/>
  <c r="I278" i="30"/>
  <c r="I277" i="30"/>
  <c r="I276" i="30"/>
  <c r="I274" i="30"/>
  <c r="I273" i="30"/>
  <c r="I272" i="30"/>
  <c r="I271" i="30"/>
  <c r="I270" i="30"/>
  <c r="I269" i="30"/>
  <c r="I268" i="30"/>
  <c r="I267" i="30"/>
  <c r="I266" i="30"/>
  <c r="I264" i="30"/>
  <c r="I263" i="30"/>
  <c r="I262" i="30"/>
  <c r="I261" i="30"/>
  <c r="I260" i="30"/>
  <c r="I259" i="30"/>
  <c r="I258" i="30"/>
  <c r="I255" i="30"/>
  <c r="H255" i="30"/>
  <c r="G255" i="30"/>
  <c r="F255" i="30"/>
  <c r="E255" i="30"/>
  <c r="I254" i="30"/>
  <c r="I253" i="30"/>
  <c r="I252" i="30"/>
  <c r="I251" i="30"/>
  <c r="I250" i="30"/>
  <c r="I249" i="30"/>
  <c r="I247" i="30"/>
  <c r="I246" i="30"/>
  <c r="I245" i="30"/>
  <c r="I243" i="30"/>
  <c r="I242" i="30"/>
  <c r="I241" i="30"/>
  <c r="I240" i="30"/>
  <c r="I235" i="30"/>
  <c r="I234" i="30"/>
  <c r="I231" i="30"/>
  <c r="H231" i="30"/>
  <c r="G231" i="30"/>
  <c r="F231" i="30"/>
  <c r="E231" i="30"/>
  <c r="I230" i="30"/>
  <c r="I229" i="30"/>
  <c r="I228" i="30"/>
  <c r="I227" i="30"/>
  <c r="I226" i="30"/>
  <c r="I225" i="30"/>
  <c r="I224" i="30"/>
  <c r="I222" i="30"/>
  <c r="I221" i="30"/>
  <c r="I220" i="30"/>
  <c r="I219" i="30"/>
  <c r="I218" i="30"/>
  <c r="H215" i="30"/>
  <c r="F215" i="30"/>
  <c r="I214" i="30"/>
  <c r="I213" i="30"/>
  <c r="I212" i="30"/>
  <c r="I211" i="30"/>
  <c r="I210" i="30"/>
  <c r="I207" i="30"/>
  <c r="I206" i="30"/>
  <c r="I205" i="30"/>
  <c r="I204" i="30"/>
  <c r="I203" i="30"/>
  <c r="I200" i="30"/>
  <c r="I197" i="30"/>
  <c r="H197" i="30"/>
  <c r="G197" i="30"/>
  <c r="F197" i="30"/>
  <c r="I196" i="30"/>
  <c r="I195" i="30"/>
  <c r="I194" i="30"/>
  <c r="I193" i="30"/>
  <c r="I192" i="30"/>
  <c r="I191" i="30"/>
  <c r="I190" i="30"/>
  <c r="I187" i="30"/>
  <c r="H187" i="30"/>
  <c r="F187" i="30"/>
  <c r="E187" i="30"/>
  <c r="I186" i="30"/>
  <c r="I185" i="30"/>
  <c r="I184" i="30"/>
  <c r="I183" i="30"/>
  <c r="I182" i="30"/>
  <c r="I181" i="30"/>
  <c r="I180" i="30"/>
  <c r="I179" i="30"/>
  <c r="I178" i="30"/>
  <c r="I177" i="30"/>
  <c r="I176" i="30"/>
  <c r="I175" i="30"/>
  <c r="I174" i="30"/>
  <c r="I173" i="30"/>
  <c r="I172" i="30"/>
  <c r="I171" i="30"/>
  <c r="I170" i="30"/>
  <c r="I169" i="30"/>
  <c r="I168" i="30"/>
  <c r="I167" i="30"/>
  <c r="I166" i="30"/>
  <c r="I164" i="30"/>
  <c r="I163" i="30"/>
  <c r="I162" i="30"/>
  <c r="I161" i="30"/>
  <c r="I160" i="30"/>
  <c r="I159" i="30"/>
  <c r="H156" i="30"/>
  <c r="G156" i="30"/>
  <c r="F156" i="30"/>
  <c r="I155" i="30"/>
  <c r="I154" i="30"/>
  <c r="I152" i="30"/>
  <c r="I151" i="30"/>
  <c r="I150" i="30"/>
  <c r="I147" i="30"/>
  <c r="G147" i="30"/>
  <c r="F147" i="30"/>
  <c r="E147" i="30"/>
  <c r="I145" i="30"/>
  <c r="I144" i="30"/>
  <c r="I143" i="30"/>
  <c r="I142" i="30"/>
  <c r="I141" i="30"/>
  <c r="I140" i="30"/>
  <c r="I139" i="30"/>
  <c r="I138" i="30"/>
  <c r="I137" i="30"/>
  <c r="I135" i="30"/>
  <c r="I134" i="30"/>
  <c r="I133" i="30"/>
  <c r="I132" i="30"/>
  <c r="I131" i="30"/>
  <c r="I130" i="30"/>
  <c r="I129" i="30"/>
  <c r="I128" i="30"/>
  <c r="I127" i="30"/>
  <c r="I126" i="30"/>
  <c r="I125" i="30"/>
  <c r="I124" i="30"/>
  <c r="I123" i="30"/>
  <c r="I122" i="30"/>
  <c r="I121" i="30"/>
  <c r="I120" i="30"/>
  <c r="I119" i="30"/>
  <c r="I118" i="30"/>
  <c r="I117" i="30"/>
  <c r="I116" i="30"/>
  <c r="I112" i="30"/>
  <c r="I110" i="30"/>
  <c r="I109" i="30"/>
  <c r="I108" i="30"/>
  <c r="I106" i="30"/>
  <c r="I105" i="30"/>
  <c r="I104" i="30"/>
  <c r="I103" i="30"/>
  <c r="I102" i="30"/>
  <c r="I101" i="30"/>
  <c r="I100" i="30"/>
  <c r="I97" i="30"/>
  <c r="H97" i="30"/>
  <c r="G97" i="30"/>
  <c r="F97" i="30"/>
  <c r="I96" i="30"/>
  <c r="I95" i="30"/>
  <c r="I94" i="30"/>
  <c r="I93" i="30"/>
  <c r="I91" i="30"/>
  <c r="I90" i="30"/>
  <c r="I89" i="30"/>
  <c r="I88" i="30"/>
  <c r="I87" i="30"/>
  <c r="I86" i="30"/>
  <c r="I84" i="30"/>
  <c r="I83" i="30"/>
  <c r="I82" i="30"/>
  <c r="I81" i="30"/>
  <c r="I80" i="30"/>
  <c r="I77" i="30"/>
  <c r="H77" i="30"/>
  <c r="G77" i="30"/>
  <c r="F77" i="30"/>
  <c r="E77" i="30"/>
  <c r="I76" i="30"/>
  <c r="I75" i="30"/>
  <c r="I73" i="30"/>
  <c r="I72" i="30"/>
  <c r="I69" i="30"/>
  <c r="H69" i="30"/>
  <c r="G69" i="30"/>
  <c r="F69" i="30"/>
  <c r="I68" i="30"/>
  <c r="I67" i="30"/>
  <c r="I63" i="30"/>
  <c r="I62" i="30"/>
  <c r="I61" i="30"/>
  <c r="I60" i="30"/>
  <c r="I59" i="30"/>
  <c r="I56" i="30"/>
  <c r="H56" i="30"/>
  <c r="G56" i="30"/>
  <c r="F56" i="30"/>
  <c r="E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4" i="30"/>
  <c r="I23" i="30"/>
  <c r="I22" i="30"/>
  <c r="I21" i="30"/>
  <c r="I18" i="30"/>
  <c r="I17" i="30"/>
  <c r="I16" i="30"/>
  <c r="I15" i="30"/>
  <c r="I14" i="30"/>
  <c r="I10" i="30"/>
</calcChain>
</file>

<file path=xl/sharedStrings.xml><?xml version="1.0" encoding="utf-8"?>
<sst xmlns="http://schemas.openxmlformats.org/spreadsheetml/2006/main" count="1510" uniqueCount="440">
  <si>
    <t>Army</t>
  </si>
  <si>
    <t>Navy</t>
  </si>
  <si>
    <t>Marine Corps</t>
  </si>
  <si>
    <t>Total</t>
  </si>
  <si>
    <t>Air Force</t>
  </si>
  <si>
    <t>Force Management and General Support</t>
  </si>
  <si>
    <t>Communications, Computing, and Other Information Services</t>
  </si>
  <si>
    <t>Logistics</t>
  </si>
  <si>
    <t>Installation/Facility Management, Force Protection, and Utility Plant Operation and Maintenance</t>
  </si>
  <si>
    <t>Environmental Security and Natural Resource Services</t>
  </si>
  <si>
    <t>Civil Works</t>
  </si>
  <si>
    <t>Personnel and Social Services</t>
  </si>
  <si>
    <t>Education and Training</t>
  </si>
  <si>
    <t>Health Services</t>
  </si>
  <si>
    <t>Subtotal</t>
  </si>
  <si>
    <t>Total DoD</t>
  </si>
  <si>
    <t>excl.</t>
  </si>
  <si>
    <t>Science and Technology and Research and Development Management and Support</t>
  </si>
  <si>
    <t>Systems Acquisition, Test and Evaluation, Engineering and Contracting</t>
  </si>
  <si>
    <t>Aircraft</t>
  </si>
  <si>
    <t>Missiles</t>
  </si>
  <si>
    <t>Munitions</t>
  </si>
  <si>
    <t>Vessels</t>
  </si>
  <si>
    <t>Ordnance</t>
  </si>
  <si>
    <t>Safety</t>
  </si>
  <si>
    <t>Real Property Project Management, Maintenance, and Construction</t>
  </si>
  <si>
    <t>International Security Program</t>
  </si>
  <si>
    <t>Hundreds of Positions</t>
  </si>
  <si>
    <t>—</t>
  </si>
  <si>
    <t>Administrative management and correspondence services</t>
  </si>
  <si>
    <t>Audit operations</t>
  </si>
  <si>
    <t>Budget support</t>
  </si>
  <si>
    <t>Combat development evaluations and experimentation</t>
  </si>
  <si>
    <t>Criminal and administrative investigative services</t>
  </si>
  <si>
    <t>Directives and records management services</t>
  </si>
  <si>
    <t>Document automation and production services</t>
  </si>
  <si>
    <t>Documentation services</t>
  </si>
  <si>
    <t>Federal compliance of administrative programs</t>
  </si>
  <si>
    <t>Finance/accounting services</t>
  </si>
  <si>
    <t>Historical or heraldry services</t>
  </si>
  <si>
    <t>Industrial security</t>
  </si>
  <si>
    <t>Legal services and support</t>
  </si>
  <si>
    <t>Legislative affairs</t>
  </si>
  <si>
    <t>Management headquarters</t>
  </si>
  <si>
    <t>Administrative support</t>
  </si>
  <si>
    <t>Advocacy</t>
  </si>
  <si>
    <t>Defense direction and policy integration</t>
  </si>
  <si>
    <t>Financial management</t>
  </si>
  <si>
    <t>Joint staff direction of the armed forces</t>
  </si>
  <si>
    <t>Manpower management</t>
  </si>
  <si>
    <t>Operation planning and control</t>
  </si>
  <si>
    <t>Audit</t>
  </si>
  <si>
    <t>Foreign military sales and security assistance</t>
  </si>
  <si>
    <t>Historical affairs</t>
  </si>
  <si>
    <t>Legal services</t>
  </si>
  <si>
    <t>Public affairs</t>
  </si>
  <si>
    <t>Visual information</t>
  </si>
  <si>
    <t>Manpower management operations</t>
  </si>
  <si>
    <t>Microfilming and library services</t>
  </si>
  <si>
    <t>Museum operations</t>
  </si>
  <si>
    <t>National mobilization and emergency preparedness management</t>
  </si>
  <si>
    <t>Other administrative support activities</t>
  </si>
  <si>
    <t>Other audit and investigative activities</t>
  </si>
  <si>
    <t>Other financial management activities</t>
  </si>
  <si>
    <t>Other force management and general support activities</t>
  </si>
  <si>
    <t>Other protocol activities</t>
  </si>
  <si>
    <t>Personnel security clearances and background investigations</t>
  </si>
  <si>
    <t>Printing and reproduction services</t>
  </si>
  <si>
    <t>Protocol operations</t>
  </si>
  <si>
    <t>Public affairs program activities and operations</t>
  </si>
  <si>
    <t>Support provided outside DoD</t>
  </si>
  <si>
    <t>Visual information program activities and operations</t>
  </si>
  <si>
    <t>Computing services and/or database management</t>
  </si>
  <si>
    <t>Information assurance</t>
  </si>
  <si>
    <t>Management headquarters—communications, computing, and information services</t>
  </si>
  <si>
    <t>Mapping and charting</t>
  </si>
  <si>
    <t>Meteorological and geophysical services</t>
  </si>
  <si>
    <t>Other communications systems</t>
  </si>
  <si>
    <t>Other computing and information management services</t>
  </si>
  <si>
    <t>Other information operation services</t>
  </si>
  <si>
    <t>Telecommunication centers</t>
  </si>
  <si>
    <t>Telephone systems</t>
  </si>
  <si>
    <t>Management and support to research and development</t>
  </si>
  <si>
    <t>Management headquarters—research and development</t>
  </si>
  <si>
    <t>All other engineering support</t>
  </si>
  <si>
    <t>Contracting administration and operations</t>
  </si>
  <si>
    <t>Developmental and demonstration test and evaluation</t>
  </si>
  <si>
    <t>Engineering support at maintenance depots</t>
  </si>
  <si>
    <t>Management and support to test and evaluation</t>
  </si>
  <si>
    <t>Procurement and contracting</t>
  </si>
  <si>
    <t>Systems acquisition</t>
  </si>
  <si>
    <t>Test and evaluation</t>
  </si>
  <si>
    <t>Other procurement and contracting activities</t>
  </si>
  <si>
    <t>Other systems acquisition activities</t>
  </si>
  <si>
    <t>Other test and evaluation activities</t>
  </si>
  <si>
    <t>Demonstration and development</t>
  </si>
  <si>
    <t>Other program support</t>
  </si>
  <si>
    <t>Program management</t>
  </si>
  <si>
    <t>Technology transfer and international cooperative program management</t>
  </si>
  <si>
    <t>Air traffic control</t>
  </si>
  <si>
    <t>Air transportation services</t>
  </si>
  <si>
    <t>Aircraft engines</t>
  </si>
  <si>
    <t>Armament and ordnance</t>
  </si>
  <si>
    <t>Bulk liquid storage</t>
  </si>
  <si>
    <t>Combat vehicles</t>
  </si>
  <si>
    <t>Depot management</t>
  </si>
  <si>
    <t>Depot repair and maintenance of other equipment</t>
  </si>
  <si>
    <t>Distribution of petroleum oil and lubricant products</t>
  </si>
  <si>
    <t>Electronic and communications equipment</t>
  </si>
  <si>
    <t>Food supply</t>
  </si>
  <si>
    <t>Industrial plant equipment</t>
  </si>
  <si>
    <t>Maintenance</t>
  </si>
  <si>
    <t>Supply</t>
  </si>
  <si>
    <t>Transportation</t>
  </si>
  <si>
    <t>Metal and other containers, textiles, tents and tarpaulins</t>
  </si>
  <si>
    <t>Military clothing</t>
  </si>
  <si>
    <t>Motor vehicle transportation services</t>
  </si>
  <si>
    <t>Noncombat vehicles and equipment</t>
  </si>
  <si>
    <t>Ocean terminal operations</t>
  </si>
  <si>
    <t>Organizational and intermediate repair and maintenance management</t>
  </si>
  <si>
    <t>Organizational and intermediate repair and maintenance of other equipment</t>
  </si>
  <si>
    <t>Other logistics activities</t>
  </si>
  <si>
    <t>Other supply activities</t>
  </si>
  <si>
    <t>Other transportation services</t>
  </si>
  <si>
    <t>Rail transportation services</t>
  </si>
  <si>
    <t>Retail supply operations</t>
  </si>
  <si>
    <t>Preparation, demilitarization, and disposal of excess and surplus inventory</t>
  </si>
  <si>
    <t>Software support for embedded and mission systems</t>
  </si>
  <si>
    <t>Special equipment</t>
  </si>
  <si>
    <t>Storage and warehousing</t>
  </si>
  <si>
    <t>Supply cataloging</t>
  </si>
  <si>
    <t>Support equipment</t>
  </si>
  <si>
    <t>Tactical automatic data processing equipment (ADPE)</t>
  </si>
  <si>
    <t>Test, measurement, and diagnostic equipment (TMDE)</t>
  </si>
  <si>
    <t>Traffic/transportation management services</t>
  </si>
  <si>
    <t>Troop subsistence</t>
  </si>
  <si>
    <t>Warehousing and distribution of publications</t>
  </si>
  <si>
    <t>Water transportation services</t>
  </si>
  <si>
    <t>Wholesale/depot supply operations</t>
  </si>
  <si>
    <t>Communications and electronic products</t>
  </si>
  <si>
    <t>Construction products</t>
  </si>
  <si>
    <t>Machined parts</t>
  </si>
  <si>
    <t>Other products manufactured and fabricated</t>
  </si>
  <si>
    <t>Products made from fabric or similar materials</t>
  </si>
  <si>
    <t>Air-conditioning and refrigerator plant and distribution systems operation and maintenance</t>
  </si>
  <si>
    <t>Building management</t>
  </si>
  <si>
    <t>Collection and disposal of hazardous material (HAZMAT)</t>
  </si>
  <si>
    <t>Collection and disposal of trash and other refuse</t>
  </si>
  <si>
    <t>Confinement facility operations</t>
  </si>
  <si>
    <t>Custodial services</t>
  </si>
  <si>
    <t>Electrical plant and distribution systems operation and maintenance</t>
  </si>
  <si>
    <t>Fire and emergency services</t>
  </si>
  <si>
    <t>Heating plant and distribution systems operation and maintenance</t>
  </si>
  <si>
    <t>Housing management</t>
  </si>
  <si>
    <t>Incinerator plant and sanitary fill operation</t>
  </si>
  <si>
    <t>Information security</t>
  </si>
  <si>
    <t>Installation, base, or facility management</t>
  </si>
  <si>
    <t>Laundry and dry cleaning</t>
  </si>
  <si>
    <t>Management of security operations at installations/facilities</t>
  </si>
  <si>
    <t>Other building and housing management services</t>
  </si>
  <si>
    <t>Other security operations</t>
  </si>
  <si>
    <t>Other utility plant and distribution systems operation and maintenance</t>
  </si>
  <si>
    <t>Pest management</t>
  </si>
  <si>
    <t>Prison operations</t>
  </si>
  <si>
    <t>Protective services operations</t>
  </si>
  <si>
    <t>Security operations at installations/facilities</t>
  </si>
  <si>
    <t>Sewage and waste plant and distribution systems operation and maintenance</t>
  </si>
  <si>
    <t>Support services to security operations at installations/facilities</t>
  </si>
  <si>
    <t>Water plant and distribution systems operation and maintenance</t>
  </si>
  <si>
    <t>Environmental and natural resource services</t>
  </si>
  <si>
    <t>Explosives safety</t>
  </si>
  <si>
    <t>Management headquarters—environmental security</t>
  </si>
  <si>
    <t>Occupational health services</t>
  </si>
  <si>
    <t>Other environmental security activities</t>
  </si>
  <si>
    <t>Response to hazardous material mishaps</t>
  </si>
  <si>
    <t>Corps of Engineers program and project management</t>
  </si>
  <si>
    <t>Maintenance and repair of grounds and surfaced areas</t>
  </si>
  <si>
    <t>Maintenance and repair of railroad facilities</t>
  </si>
  <si>
    <t>Maintenance and repair of waterways and waterfront facilities</t>
  </si>
  <si>
    <t>Maintenance, repair, and minor construction of other real property</t>
  </si>
  <si>
    <t>Management of major construction of real property</t>
  </si>
  <si>
    <t>Minor construction, maintenance, and repair of family housing and structures</t>
  </si>
  <si>
    <t>Other real property program and project management activities</t>
  </si>
  <si>
    <t>Real estate/real property acquisition</t>
  </si>
  <si>
    <t>Title, outgranting, and disposal of real estate/real property—national projects</t>
  </si>
  <si>
    <t>Title, outgranting, and disposal of real estate/real property—local projects</t>
  </si>
  <si>
    <t>Bank stabilization</t>
  </si>
  <si>
    <t>Civil works planning production and management</t>
  </si>
  <si>
    <t>Maintenance of open waterways for navigation</t>
  </si>
  <si>
    <t>Management headquarters—civil works</t>
  </si>
  <si>
    <t>Natural resources oversight and management</t>
  </si>
  <si>
    <t>Operation and maintenance</t>
  </si>
  <si>
    <t>Dams</t>
  </si>
  <si>
    <t>Hydropower facilities</t>
  </si>
  <si>
    <t>Locks and bridges</t>
  </si>
  <si>
    <t>Recreation areas</t>
  </si>
  <si>
    <t>Washington Aqueduct</t>
  </si>
  <si>
    <t>Water regulatory oversight and management</t>
  </si>
  <si>
    <t>Other civil works activities</t>
  </si>
  <si>
    <t>Casualty and mortuary affairs</t>
  </si>
  <si>
    <t>Chaplain activities and support services</t>
  </si>
  <si>
    <t>Child care and youth programs</t>
  </si>
  <si>
    <t>Civilian personnel operations</t>
  </si>
  <si>
    <t>Family center services</t>
  </si>
  <si>
    <t>Civilian personnel</t>
  </si>
  <si>
    <t>Community and family services</t>
  </si>
  <si>
    <t>Military personnel</t>
  </si>
  <si>
    <t>Personnel social action programs</t>
  </si>
  <si>
    <t>Military bands</t>
  </si>
  <si>
    <t>Military exchange operations</t>
  </si>
  <si>
    <t>Military personnel operations</t>
  </si>
  <si>
    <t>Military recruiting and examining operations</t>
  </si>
  <si>
    <t>Morale, welfare, and recreation (MWR) services</t>
  </si>
  <si>
    <t>Other personnel activities</t>
  </si>
  <si>
    <t>Other social services</t>
  </si>
  <si>
    <t>Personnel social action program operations</t>
  </si>
  <si>
    <t>Postal services</t>
  </si>
  <si>
    <t>Recreational library operations</t>
  </si>
  <si>
    <t>Temporary lodging services</t>
  </si>
  <si>
    <t>Acquisition training, education, and development</t>
  </si>
  <si>
    <t>Civil works training, education, and development</t>
  </si>
  <si>
    <t>Dependent education field management</t>
  </si>
  <si>
    <t>Flight training</t>
  </si>
  <si>
    <t>Graduate education</t>
  </si>
  <si>
    <t>Intelligence training, education, and development</t>
  </si>
  <si>
    <t>Civilian education and training</t>
  </si>
  <si>
    <t>Dependent education</t>
  </si>
  <si>
    <t>Education and training</t>
  </si>
  <si>
    <t>Management of civilian institutional training education and development</t>
  </si>
  <si>
    <t>Medical training, education, and development</t>
  </si>
  <si>
    <t>Military institutional education and training management</t>
  </si>
  <si>
    <t>Multiple-category training</t>
  </si>
  <si>
    <t>Off-duty and voluntary education programs</t>
  </si>
  <si>
    <t>Officer-acquisition (precommissioning) training</t>
  </si>
  <si>
    <t>Other civilian training, education, and development</t>
  </si>
  <si>
    <t>Other dependent education activities</t>
  </si>
  <si>
    <t>Other full-time education programs</t>
  </si>
  <si>
    <t>Other military education and training activities</t>
  </si>
  <si>
    <t>Professional military education</t>
  </si>
  <si>
    <t>Recruit training</t>
  </si>
  <si>
    <t>Specialized skill training</t>
  </si>
  <si>
    <t>Training development and support for military education and training</t>
  </si>
  <si>
    <t>Alcohol and drug rehabilitation</t>
  </si>
  <si>
    <t>Ambulatory care services</t>
  </si>
  <si>
    <t>Dental care</t>
  </si>
  <si>
    <t>Hospital food services and nutritional care</t>
  </si>
  <si>
    <t>Hospital supplies and equipment</t>
  </si>
  <si>
    <t>Hospital/clinic management</t>
  </si>
  <si>
    <t>Management headquarters—health services</t>
  </si>
  <si>
    <t>Medical and dental device development</t>
  </si>
  <si>
    <t>Medical care</t>
  </si>
  <si>
    <t>Medical records and medical transcription</t>
  </si>
  <si>
    <t>Medical transportation services</t>
  </si>
  <si>
    <t>Other health services</t>
  </si>
  <si>
    <t>Pathology services</t>
  </si>
  <si>
    <t>Pharmacy services</t>
  </si>
  <si>
    <t>Preventive medicine</t>
  </si>
  <si>
    <t>Radiology services</t>
  </si>
  <si>
    <t>Rehabilitation services</t>
  </si>
  <si>
    <t>Surgical care</t>
  </si>
  <si>
    <t>Veterinary services</t>
  </si>
  <si>
    <t>n.a.</t>
  </si>
  <si>
    <t>DoD Occupational Group and Specialty</t>
  </si>
  <si>
    <t>Architect—engineering—local projects</t>
  </si>
  <si>
    <t>Architect—engineering—national projects</t>
  </si>
  <si>
    <t>Science and technology</t>
  </si>
  <si>
    <t>Distribution of liquid, gaseous, and chemical products</t>
  </si>
  <si>
    <t>Management headquarters—installations</t>
  </si>
  <si>
    <t>Source: Congressional Budget Office, based on DoD Inventory of Commercial and Inherently Governmental Activities, 2012 submission, prepared by Under Secretary of Defense for Acquisition, Technology, and Logistics.</t>
  </si>
  <si>
    <t>Civilian Occupations Matching Selected DoD Occupations of Active-Duty Positions Suitable for Transfer to Civilians</t>
  </si>
  <si>
    <t>Civilian Occupational Classification (U.S. OPM)</t>
  </si>
  <si>
    <t>Engineering Technical Series</t>
  </si>
  <si>
    <t>Contracting Series</t>
  </si>
  <si>
    <t>Program Management Series</t>
  </si>
  <si>
    <t>Systems acquisition—program management</t>
  </si>
  <si>
    <t>Information Technology Management Series</t>
  </si>
  <si>
    <t>Telecommunications Series</t>
  </si>
  <si>
    <t>Computer Operation Series</t>
  </si>
  <si>
    <t>Navigational Information Series</t>
  </si>
  <si>
    <t>Telecommunications Mechanic</t>
  </si>
  <si>
    <t>Training Instruction Series</t>
  </si>
  <si>
    <t>Education Program Series</t>
  </si>
  <si>
    <t>Education and Training Technician Series</t>
  </si>
  <si>
    <t>Instructional Systems Series</t>
  </si>
  <si>
    <t>Environmental Protection Specialist Series</t>
  </si>
  <si>
    <t>Safety and Occupational Health Management Series</t>
  </si>
  <si>
    <t>Safety Technician Series</t>
  </si>
  <si>
    <t>Administrative Officer Series</t>
  </si>
  <si>
    <t>Auditing Series</t>
  </si>
  <si>
    <t>Budget Analysis Series</t>
  </si>
  <si>
    <t>Operations Research Series</t>
  </si>
  <si>
    <t>Library Technician Series</t>
  </si>
  <si>
    <t>Financial Management Series</t>
  </si>
  <si>
    <t>Foreign military sales and security assistance program management</t>
  </si>
  <si>
    <t>General Attorney series</t>
  </si>
  <si>
    <t>Support Services Administration Series</t>
  </si>
  <si>
    <t>Financial Administration and Program Series</t>
  </si>
  <si>
    <t>Human Resources Management Series</t>
  </si>
  <si>
    <t>Safety Engineering Series</t>
  </si>
  <si>
    <t>Miscellaneous Clerk and Assistant Series</t>
  </si>
  <si>
    <t>Financial Clerical and Technician Series</t>
  </si>
  <si>
    <t>Human Resource Assistance Series</t>
  </si>
  <si>
    <t>Public Affairs Series</t>
  </si>
  <si>
    <t>Visual Information Series</t>
  </si>
  <si>
    <t>General Health Science Series</t>
  </si>
  <si>
    <t>Practical Nurse Series</t>
  </si>
  <si>
    <t>Dental Officer Series</t>
  </si>
  <si>
    <t>Dietitian and Nutritionist Series</t>
  </si>
  <si>
    <t>Medical Supply Aide and Technician Series</t>
  </si>
  <si>
    <t>Health System Administration Series</t>
  </si>
  <si>
    <t>Health System Specialist Series</t>
  </si>
  <si>
    <t>Medical Officer Series</t>
  </si>
  <si>
    <t>Medical Records Technician Series</t>
  </si>
  <si>
    <t>Transportation Specialist Series</t>
  </si>
  <si>
    <t>Health Aid and Technician Series</t>
  </si>
  <si>
    <t>Pathology Technician Series</t>
  </si>
  <si>
    <t>Pharmacist Series</t>
  </si>
  <si>
    <t>Nurse Series</t>
  </si>
  <si>
    <t>Diagnostic Radiologic Technologist Series and Therapeutic Radiologic Technologist Series</t>
  </si>
  <si>
    <t>Occupational Therapist Series and Physical Therapist Series</t>
  </si>
  <si>
    <t>Veterinary Medical Science Series</t>
  </si>
  <si>
    <t>Building Management</t>
  </si>
  <si>
    <t>Electric Power Controlling</t>
  </si>
  <si>
    <t>Fire Protection and Prevention Series</t>
  </si>
  <si>
    <t>Boiler Plant Operating</t>
  </si>
  <si>
    <t>Housing Management Series</t>
  </si>
  <si>
    <t>Facility Operations Services Series</t>
  </si>
  <si>
    <t>Security Administration Series</t>
  </si>
  <si>
    <t>Security Guard Series</t>
  </si>
  <si>
    <t>Security Clerical and Assistance Series</t>
  </si>
  <si>
    <t>Air Traffic Control Series</t>
  </si>
  <si>
    <t>Dispatching Series</t>
  </si>
  <si>
    <t>Aircraft Mechanic</t>
  </si>
  <si>
    <t>Aircraft Engine Mechanic</t>
  </si>
  <si>
    <t>Artillery Repairing and Small Arms Repairing</t>
  </si>
  <si>
    <t>Heavy Mobile Equipment Mechanic</t>
  </si>
  <si>
    <t>Management and Program Analysis Series</t>
  </si>
  <si>
    <t>General Equipment Mechanic</t>
  </si>
  <si>
    <t>Fuel Distribution System Operating</t>
  </si>
  <si>
    <t>Electronics Mechanic</t>
  </si>
  <si>
    <t>General Supply Series</t>
  </si>
  <si>
    <t>Management headquarters—logistics</t>
  </si>
  <si>
    <t>Logistics Management Series</t>
  </si>
  <si>
    <t>Transportation Operations Series and Motor Vehicle Operating</t>
  </si>
  <si>
    <t>Explosives Operating</t>
  </si>
  <si>
    <t>Automotive Mechanic</t>
  </si>
  <si>
    <t>Equipment, Facilities, and Services Series</t>
  </si>
  <si>
    <t>Sales Store Clerical Series and Store Working</t>
  </si>
  <si>
    <t>Electronic Digital Computer Mechanic</t>
  </si>
  <si>
    <t>Materials Handling</t>
  </si>
  <si>
    <t>Powered Support Systems Mechanic</t>
  </si>
  <si>
    <t>Electronic Measurement Equipment Mechanic</t>
  </si>
  <si>
    <t>Transportation Operations Series and Motor Vehicle Operating and Small Craft Operating</t>
  </si>
  <si>
    <t>Distribution Facilities and Storage Management Series</t>
  </si>
  <si>
    <t>Chaplain Series</t>
  </si>
  <si>
    <t>Social Work Series</t>
  </si>
  <si>
    <t>Social Services Series</t>
  </si>
  <si>
    <t>Management headquarters—military personnel</t>
  </si>
  <si>
    <t>Music Specialist Series</t>
  </si>
  <si>
    <t>Supply Clerical and Technician Series and Sales Store Clerical Series</t>
  </si>
  <si>
    <t>Recreation Specialist Series</t>
  </si>
  <si>
    <t>Equal Employment Opportunity Series</t>
  </si>
  <si>
    <t>Mail and File Series</t>
  </si>
  <si>
    <t>Product manufactures—ordnance</t>
  </si>
  <si>
    <t>Ordnance Equipment Mechanic</t>
  </si>
  <si>
    <t>Architecture Series</t>
  </si>
  <si>
    <t>Laboring</t>
  </si>
  <si>
    <t>Construction Control Technical Series and Program Management Series</t>
  </si>
  <si>
    <t>Masonry</t>
  </si>
  <si>
    <t>Realty Series</t>
  </si>
  <si>
    <t>Note: DoD = Department of Defense; OPM = Office of Personnel Management.</t>
  </si>
  <si>
    <t>a. Civilian salaries include locality pay and are from the General Schedule or Wage Grade pay scale, depending on the occupation.</t>
  </si>
  <si>
    <r>
      <t>Source: Congressional Budget Office, based on DoD Inventory of Commercial and Inherently Governmental Activities, 2012 submission, prepared by Under Secretary of Defense for Acquisition, Technology, and Logistics; Office of Personnel Management,</t>
    </r>
    <r>
      <rPr>
        <i/>
        <sz val="11"/>
        <color indexed="8"/>
        <rFont val="Arial"/>
        <family val="2"/>
      </rPr>
      <t xml:space="preserve"> Handbook of Occupational Groups and Families</t>
    </r>
    <r>
      <rPr>
        <sz val="11"/>
        <color indexed="8"/>
        <rFont val="Arial"/>
        <family val="2"/>
      </rPr>
      <t>, May 2009.</t>
    </r>
  </si>
  <si>
    <t>Thousands</t>
  </si>
  <si>
    <t>Inherently Governmental</t>
  </si>
  <si>
    <t>Utility Plant Operation and Maintenance</t>
  </si>
  <si>
    <t xml:space="preserve">Installation/Facility Management, Force Protection, and </t>
  </si>
  <si>
    <t>Management and Support</t>
  </si>
  <si>
    <t>Notes:  Some values may not add up to their respective totals because of rounding.</t>
  </si>
  <si>
    <t>DoD = Department of Defense; excl. = excluded from analysis (these occupations have workforces with fewer than 500 military and civilian personnel); n.a. = not applicable (these occupations do not exist in the respective service); * = fewer than 100 positions.</t>
  </si>
  <si>
    <t>*</t>
  </si>
  <si>
    <t>management and support activities</t>
  </si>
  <si>
    <t xml:space="preserve">Other science and technology and research and development </t>
  </si>
  <si>
    <t>Products Manufactured and Fabricated</t>
  </si>
  <si>
    <t>and other detainees</t>
  </si>
  <si>
    <t xml:space="preserve">Detention of enemy prisoners of war, retained personnel, civilian internees, </t>
  </si>
  <si>
    <t>structures other than family housing</t>
  </si>
  <si>
    <t xml:space="preserve">Minor construction, maintenance, and repair of buildings and </t>
  </si>
  <si>
    <t>information services</t>
  </si>
  <si>
    <t xml:space="preserve">Management headquarters—communications, computing, and </t>
  </si>
  <si>
    <t xml:space="preserve">Science and Technology and Research and Development </t>
  </si>
  <si>
    <r>
      <t>Average Civilian Salary for
Cabinet-Level U.S. Agencies, 2012 (Thousands of Dollars)</t>
    </r>
    <r>
      <rPr>
        <vertAlign val="superscript"/>
        <sz val="11"/>
        <color indexed="8"/>
        <rFont val="Arial"/>
        <family val="2"/>
      </rPr>
      <t>a</t>
    </r>
  </si>
  <si>
    <t>Figure 1.</t>
  </si>
  <si>
    <t>Billions of 2014 Dollars</t>
  </si>
  <si>
    <t>Replacement Ratio (Civilian:Military)</t>
  </si>
  <si>
    <t>DoD</t>
  </si>
  <si>
    <t>Federal Government</t>
  </si>
  <si>
    <t>One Civilian Replaces 1 Service Member (1:1)</t>
  </si>
  <si>
    <t>Four Civilians Replaces 5 Service Members (1:1.25)</t>
  </si>
  <si>
    <t>Two Civilians Replaces 3 Service Members (1:1.5)</t>
  </si>
  <si>
    <t>Source: Congressional Budget Office.</t>
  </si>
  <si>
    <t>Figure 2.</t>
  </si>
  <si>
    <t>Civilian Positions</t>
  </si>
  <si>
    <t>Reserve</t>
  </si>
  <si>
    <t>Figure 3.</t>
  </si>
  <si>
    <t>Percent</t>
  </si>
  <si>
    <t>Inherently  Governmental</t>
  </si>
  <si>
    <t>Defense-Wide Organizations</t>
  </si>
  <si>
    <t>Figure 4.</t>
  </si>
  <si>
    <t>Contents</t>
  </si>
  <si>
    <t>Supplemental Tables</t>
  </si>
  <si>
    <t>Data Underlying the Figures</t>
  </si>
  <si>
    <t>Figure 1. Estimated Long-Run Annualized Savings From Transferring 80,000 Military Support Positions to Civilians</t>
  </si>
  <si>
    <t>Required by Law, Executive Order, Treaty, or International Agreement</t>
  </si>
  <si>
    <t>Needed for Readiness</t>
  </si>
  <si>
    <t>Needed for Workforce Management Objectives</t>
  </si>
  <si>
    <t>Commercial but Not Open to Contractors</t>
  </si>
  <si>
    <t>Military Positions in Commercial Functions Not Open to Contractors, by Reason, 2012</t>
  </si>
  <si>
    <t>Estimated Long-Run Annualized Savings From Transferring 80,000 Military Support Positions to Civilians</t>
  </si>
  <si>
    <t>Note: Savings would result from transferring active-duty military positions performing commercial functions to civilian Department of Defense (DoD) employees. Annualized costs represent liabilities to the government from employing a military service member or civilian, including the cost of future benefits that are not accounted for by accrual charges today, such as health care for civilian retirees and for military retirees under 65 years of age. CBO's estimates incorporate the assumption that achieving the full amount of annualized savings shown here would take five years or more. The federal government’s costs include those for the Departments of Veterans Affairs, the Treasury, and Education; the Office of Personnel Management; and DoD.</t>
  </si>
  <si>
    <t>Military and Civilian Positions in the Department of Defense, by Function, 2012</t>
  </si>
  <si>
    <t>Figure 2. Military and Civilian Positions in the Department of Defense, by Function, 2012</t>
  </si>
  <si>
    <t>Note: In addition to positions not open to contractors as shown in this figure, some commercial positions were not excluded for any of the reasons discussed and are awaiting review for divestiture or transfer to contractors. The numbers of such positions for the Navy, Air Force, and Marine Corps in 2012 were roughly 11,000, 1,000, and 3,000, respectively (the Army had no positions in that category).</t>
  </si>
  <si>
    <t>Figure 4. Military Positions in Commercial Functions Not Open to Contractors, by Reason, 2012</t>
  </si>
  <si>
    <t>Military Positions in the Military Services and Defensewide Organizations, by Function, 2012</t>
  </si>
  <si>
    <t>Figure 3. Military Positions in the Military Services and Defensewide Organizations, by Function, 2012</t>
  </si>
  <si>
    <t>www.cbo.gov/publication/51012</t>
  </si>
  <si>
    <t>2. Civilian Occupations Matching Selected DoD Occupations of Active-Duty Positions Suitable for Transfer to Civilians</t>
  </si>
  <si>
    <t>Source: Congressional Budget Office based on data from Department of Defense (DoD), Inventory of Commercial and Inherently Governmental Activities, 2012 submission, prepared by the Under Secretary of Defense for Acquisition, Technology, and Logistics.</t>
  </si>
  <si>
    <t>Note: The total number of civilian and military positions in DoD in 2012 was 2,771,000.</t>
  </si>
  <si>
    <t>a. Active-duty military positions that DoD categorizes as commercial, whether open to contractors or not.</t>
  </si>
  <si>
    <r>
      <t>Active Duty</t>
    </r>
    <r>
      <rPr>
        <vertAlign val="superscript"/>
        <sz val="11"/>
        <color theme="1"/>
        <rFont val="Arial"/>
        <family val="2"/>
      </rPr>
      <t>a</t>
    </r>
  </si>
  <si>
    <t>Commercial an
 Open to Contractors</t>
  </si>
  <si>
    <t>Commercial but 
Not Open to Contractors</t>
  </si>
  <si>
    <t>Active-Duty and Reserve Military Positions</t>
  </si>
  <si>
    <t>Commercial and Open to Contractors</t>
  </si>
  <si>
    <t>Source: Congressional Budget Office based on data from Department of Defense, Inventory of Commercial and Inherently Governmental Activities, 2012 submission, prepared by the Under Secretary of Defense for Acquisition, Technology, and Logistics.</t>
  </si>
  <si>
    <r>
      <t xml:space="preserve">This file presents data that supplement information in CBO's December 2015 report </t>
    </r>
    <r>
      <rPr>
        <i/>
        <sz val="11"/>
        <color theme="1"/>
        <rFont val="Arial"/>
        <family val="2"/>
      </rPr>
      <t>Replacing Military Personnel in Support Positions With Civilian Employees.</t>
    </r>
  </si>
  <si>
    <t>Active-Duty Positions That Would Be Transferred to Civilians, By Occupation</t>
  </si>
  <si>
    <t>1. Active-Duty Positions That Would Be Transferred to Civilians, By Occupation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</si>
</sst>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15" x14ac:knownFonts="1">
    <font>
      <sz val="11"/>
      <color theme="1"/>
      <name val="Calibri"/>
      <family val="2"/>
      <scheme val="minor"/>
    </font>
    <font>
      <sz val="12"/>
      <name val="Times New Roman"/>
      <family val="1"/>
    </font>
    <font>
      <u/>
      <sz val="11"/>
      <color theme="10"/>
      <name val="Calibri"/>
      <family val="2"/>
      <scheme val="minor"/>
    </font>
    <font>
      <u/>
      <sz val="11"/>
      <color theme="11"/>
      <name val="Calibri"/>
      <family val="2"/>
      <scheme val="minor"/>
    </font>
    <font>
      <sz val="11"/>
      <color theme="1"/>
      <name val="Arial"/>
      <family val="2"/>
    </font>
    <font>
      <b/>
      <sz val="11"/>
      <color theme="1"/>
      <name val="Arial"/>
      <family val="2"/>
    </font>
    <font>
      <i/>
      <sz val="11"/>
      <color theme="1"/>
      <name val="Arial"/>
      <family val="2"/>
    </font>
    <font>
      <b/>
      <sz val="11"/>
      <color indexed="8"/>
      <name val="Arial"/>
      <family val="2"/>
    </font>
    <font>
      <sz val="11"/>
      <color indexed="8"/>
      <name val="Arial"/>
      <family val="2"/>
    </font>
    <font>
      <vertAlign val="superscript"/>
      <sz val="11"/>
      <color indexed="8"/>
      <name val="Arial"/>
      <family val="2"/>
    </font>
    <font>
      <i/>
      <sz val="11"/>
      <color indexed="8"/>
      <name val="Arial"/>
      <family val="2"/>
    </font>
    <font>
      <sz val="11"/>
      <color rgb="FF000000"/>
      <name val="Arial"/>
      <family val="2"/>
    </font>
    <font>
      <b/>
      <sz val="11"/>
      <color rgb="FF000000"/>
      <name val="Arial"/>
      <family val="2"/>
    </font>
    <font>
      <sz val="11"/>
      <color theme="3"/>
      <name val="Arial"/>
      <family val="2"/>
    </font>
    <font>
      <vertAlign val="superscript"/>
      <sz val="11"/>
      <color theme="1"/>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87">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00">
    <xf numFmtId="0" fontId="0" fillId="0" borderId="0" xfId="0"/>
    <xf numFmtId="0" fontId="4" fillId="0" borderId="0" xfId="0" applyFont="1"/>
    <xf numFmtId="0" fontId="4" fillId="0" borderId="0" xfId="0" applyFont="1" applyBorder="1"/>
    <xf numFmtId="0" fontId="4" fillId="0" borderId="0" xfId="0" applyFont="1" applyAlignment="1"/>
    <xf numFmtId="0" fontId="4" fillId="0" borderId="0" xfId="0" applyFont="1" applyAlignment="1">
      <alignment wrapText="1"/>
    </xf>
    <xf numFmtId="0" fontId="5" fillId="0" borderId="0" xfId="0" applyFont="1"/>
    <xf numFmtId="0" fontId="4" fillId="0" borderId="0" xfId="0" applyFont="1" applyAlignment="1">
      <alignment horizontal="center"/>
    </xf>
    <xf numFmtId="3" fontId="4" fillId="0" borderId="0" xfId="0" applyNumberFormat="1" applyFont="1" applyAlignment="1">
      <alignment horizontal="center"/>
    </xf>
    <xf numFmtId="3" fontId="4" fillId="0" borderId="1" xfId="0" applyNumberFormat="1" applyFont="1" applyBorder="1" applyAlignment="1">
      <alignment horizontal="center"/>
    </xf>
    <xf numFmtId="0" fontId="4" fillId="0" borderId="1" xfId="0" applyFont="1" applyBorder="1"/>
    <xf numFmtId="0" fontId="7" fillId="0" borderId="0" xfId="0" applyFont="1"/>
    <xf numFmtId="3" fontId="7" fillId="0" borderId="1" xfId="0" applyNumberFormat="1" applyFont="1" applyBorder="1" applyAlignment="1">
      <alignment horizontal="center"/>
    </xf>
    <xf numFmtId="0" fontId="8" fillId="0" borderId="0" xfId="0" applyFont="1" applyBorder="1" applyAlignment="1">
      <alignment vertical="top"/>
    </xf>
    <xf numFmtId="0" fontId="8" fillId="0" borderId="0" xfId="0" applyFont="1" applyBorder="1"/>
    <xf numFmtId="0" fontId="8" fillId="0" borderId="0" xfId="0" applyFont="1"/>
    <xf numFmtId="0" fontId="8" fillId="0" borderId="0" xfId="0" applyFont="1" applyAlignment="1">
      <alignment vertical="top"/>
    </xf>
    <xf numFmtId="0" fontId="8" fillId="0" borderId="0" xfId="0" applyFont="1" applyAlignment="1">
      <alignment vertical="top" wrapText="1"/>
    </xf>
    <xf numFmtId="0" fontId="8" fillId="0" borderId="0" xfId="0" applyFont="1" applyBorder="1" applyAlignment="1">
      <alignment vertical="top" wrapText="1"/>
    </xf>
    <xf numFmtId="165" fontId="8" fillId="0" borderId="0" xfId="0" applyNumberFormat="1" applyFont="1"/>
    <xf numFmtId="0" fontId="8" fillId="0" borderId="0" xfId="0" applyFont="1" applyAlignment="1"/>
    <xf numFmtId="0" fontId="8" fillId="0" borderId="0" xfId="0" applyFont="1" applyAlignment="1">
      <alignment horizontal="center"/>
    </xf>
    <xf numFmtId="0" fontId="8" fillId="0" borderId="1" xfId="0" applyFont="1" applyBorder="1"/>
    <xf numFmtId="0" fontId="8" fillId="0" borderId="1" xfId="0" applyFont="1" applyBorder="1" applyAlignment="1">
      <alignment horizontal="center" wrapText="1"/>
    </xf>
    <xf numFmtId="0" fontId="8" fillId="0" borderId="0" xfId="0" applyFont="1" applyAlignment="1">
      <alignment horizontal="left" vertical="top" wrapText="1" indent="1"/>
    </xf>
    <xf numFmtId="0" fontId="8" fillId="0" borderId="0" xfId="0" applyFont="1" applyAlignment="1">
      <alignment horizontal="center" vertical="top" wrapText="1"/>
    </xf>
    <xf numFmtId="0" fontId="8" fillId="0" borderId="0" xfId="0" applyFont="1" applyAlignment="1">
      <alignment vertical="center"/>
    </xf>
    <xf numFmtId="0" fontId="8" fillId="0" borderId="0" xfId="0" applyFont="1" applyAlignment="1">
      <alignment horizontal="left" vertical="top" wrapText="1" indent="2"/>
    </xf>
    <xf numFmtId="1" fontId="8" fillId="0" borderId="0" xfId="0" applyNumberFormat="1" applyFont="1" applyAlignment="1">
      <alignment horizontal="center"/>
    </xf>
    <xf numFmtId="3" fontId="8" fillId="0" borderId="0" xfId="0" applyNumberFormat="1" applyFont="1" applyAlignment="1">
      <alignment horizontal="center"/>
    </xf>
    <xf numFmtId="0" fontId="8" fillId="0" borderId="0" xfId="0" applyFont="1" applyAlignment="1">
      <alignment horizontal="left" vertical="top"/>
    </xf>
    <xf numFmtId="1" fontId="8" fillId="0" borderId="0" xfId="0" applyNumberFormat="1" applyFont="1" applyFill="1" applyAlignment="1">
      <alignment horizontal="center" vertical="top"/>
    </xf>
    <xf numFmtId="1" fontId="8" fillId="0" borderId="0" xfId="0" applyNumberFormat="1" applyFont="1" applyAlignment="1">
      <alignment vertical="top"/>
    </xf>
    <xf numFmtId="3" fontId="8" fillId="0" borderId="1" xfId="0" applyNumberFormat="1" applyFont="1" applyBorder="1" applyAlignment="1">
      <alignment horizontal="center"/>
    </xf>
    <xf numFmtId="0" fontId="8" fillId="0" borderId="1" xfId="0" applyFont="1" applyBorder="1" applyAlignment="1">
      <alignment vertical="top"/>
    </xf>
    <xf numFmtId="0" fontId="4" fillId="0" borderId="1" xfId="0" applyFont="1" applyBorder="1" applyAlignment="1">
      <alignment horizontal="center"/>
    </xf>
    <xf numFmtId="0" fontId="4" fillId="0" borderId="1" xfId="0" applyFont="1" applyBorder="1" applyAlignment="1">
      <alignment horizontal="center" wrapText="1"/>
    </xf>
    <xf numFmtId="164" fontId="4" fillId="0" borderId="0" xfId="0" applyNumberFormat="1" applyFont="1" applyAlignment="1">
      <alignment horizontal="center"/>
    </xf>
    <xf numFmtId="0" fontId="4" fillId="0" borderId="1" xfId="0" applyFont="1" applyBorder="1" applyAlignment="1"/>
    <xf numFmtId="0" fontId="4" fillId="0" borderId="1" xfId="0" applyFont="1" applyBorder="1" applyAlignment="1">
      <alignment wrapText="1"/>
    </xf>
    <xf numFmtId="0" fontId="8" fillId="0" borderId="0" xfId="0" applyFont="1" applyAlignment="1">
      <alignment horizontal="left"/>
    </xf>
    <xf numFmtId="0" fontId="8" fillId="0" borderId="0" xfId="0" applyFont="1" applyBorder="1" applyAlignment="1"/>
    <xf numFmtId="0" fontId="8" fillId="0" borderId="0"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xf numFmtId="0" fontId="8" fillId="0" borderId="0" xfId="0" applyFont="1" applyAlignment="1">
      <alignment horizontal="center" vertical="top"/>
    </xf>
    <xf numFmtId="1" fontId="8" fillId="0" borderId="0" xfId="0" applyNumberFormat="1" applyFont="1" applyAlignment="1">
      <alignment horizontal="center" vertical="top"/>
    </xf>
    <xf numFmtId="0" fontId="8" fillId="0" borderId="0" xfId="0" applyFont="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top"/>
    </xf>
    <xf numFmtId="49" fontId="8" fillId="0" borderId="0" xfId="0" applyNumberFormat="1" applyFont="1" applyAlignment="1">
      <alignment horizontal="left" vertical="top"/>
    </xf>
    <xf numFmtId="0" fontId="8" fillId="0" borderId="0" xfId="0" applyFont="1" applyBorder="1" applyAlignment="1">
      <alignment horizontal="left"/>
    </xf>
    <xf numFmtId="1" fontId="8" fillId="0" borderId="0" xfId="0" applyNumberFormat="1" applyFont="1" applyFill="1" applyBorder="1" applyAlignment="1">
      <alignment horizontal="center" vertical="top"/>
    </xf>
    <xf numFmtId="0" fontId="7" fillId="0" borderId="1" xfId="0" applyFont="1" applyFill="1" applyBorder="1" applyAlignment="1">
      <alignment horizontal="left"/>
    </xf>
    <xf numFmtId="3" fontId="7" fillId="0" borderId="1" xfId="0" applyNumberFormat="1" applyFont="1" applyBorder="1" applyAlignment="1">
      <alignment horizontal="center" vertical="top"/>
    </xf>
    <xf numFmtId="0" fontId="8" fillId="0" borderId="1" xfId="0" applyFont="1" applyBorder="1" applyAlignment="1">
      <alignment horizontal="left" vertical="top" wrapText="1" indent="1"/>
    </xf>
    <xf numFmtId="0" fontId="8" fillId="0" borderId="3" xfId="0" applyFont="1" applyBorder="1" applyAlignment="1">
      <alignment vertical="top" wrapText="1"/>
    </xf>
    <xf numFmtId="0" fontId="8" fillId="0" borderId="3" xfId="0" applyFont="1" applyBorder="1" applyAlignment="1">
      <alignment vertical="top"/>
    </xf>
    <xf numFmtId="0" fontId="8" fillId="0" borderId="0" xfId="0" applyFont="1" applyBorder="1" applyAlignment="1">
      <alignment horizontal="center" vertical="top"/>
    </xf>
    <xf numFmtId="0" fontId="8" fillId="0" borderId="1" xfId="0" applyFont="1" applyBorder="1" applyAlignment="1">
      <alignment horizontal="center" vertical="top" wrapText="1"/>
    </xf>
    <xf numFmtId="0" fontId="7" fillId="0" borderId="0" xfId="0" applyFont="1" applyBorder="1" applyAlignment="1">
      <alignment horizontal="left" vertical="top"/>
    </xf>
    <xf numFmtId="0" fontId="4" fillId="0" borderId="0" xfId="0" applyFont="1" applyBorder="1" applyAlignment="1">
      <alignment horizontal="center"/>
    </xf>
    <xf numFmtId="49" fontId="4" fillId="0" borderId="1" xfId="0" applyNumberFormat="1" applyFont="1" applyBorder="1" applyAlignment="1"/>
    <xf numFmtId="164" fontId="4" fillId="0" borderId="1" xfId="0" applyNumberFormat="1" applyFont="1" applyBorder="1" applyAlignment="1">
      <alignment horizontal="center"/>
    </xf>
    <xf numFmtId="0" fontId="11" fillId="0" borderId="0" xfId="0" applyFont="1" applyBorder="1" applyAlignment="1">
      <alignment horizontal="center"/>
    </xf>
    <xf numFmtId="0" fontId="4" fillId="0" borderId="1" xfId="0" applyFont="1" applyBorder="1" applyAlignment="1">
      <alignment horizontal="left"/>
    </xf>
    <xf numFmtId="0" fontId="5" fillId="0" borderId="0" xfId="0" applyFont="1" applyBorder="1" applyAlignment="1"/>
    <xf numFmtId="0" fontId="5" fillId="0" borderId="0" xfId="0" applyFont="1" applyBorder="1" applyAlignment="1">
      <alignment horizontal="center"/>
    </xf>
    <xf numFmtId="0" fontId="4" fillId="0" borderId="2" xfId="0" applyFont="1" applyBorder="1" applyAlignment="1">
      <alignment horizontal="center" wrapText="1"/>
    </xf>
    <xf numFmtId="3" fontId="4" fillId="0" borderId="0" xfId="0" applyNumberFormat="1" applyFont="1" applyAlignment="1">
      <alignment horizontal="center" wrapText="1"/>
    </xf>
    <xf numFmtId="0" fontId="4" fillId="0" borderId="0" xfId="0" applyFont="1" applyBorder="1" applyAlignment="1">
      <alignment horizontal="center" wrapText="1"/>
    </xf>
    <xf numFmtId="0" fontId="4" fillId="0" borderId="0" xfId="0" applyFont="1" applyAlignment="1">
      <alignment horizontal="left"/>
    </xf>
    <xf numFmtId="49" fontId="4" fillId="0" borderId="0" xfId="0" applyNumberFormat="1" applyFont="1"/>
    <xf numFmtId="49" fontId="5" fillId="0" borderId="0" xfId="0" applyNumberFormat="1" applyFont="1"/>
    <xf numFmtId="49" fontId="6" fillId="0" borderId="0" xfId="0" applyNumberFormat="1" applyFont="1"/>
    <xf numFmtId="49" fontId="13" fillId="0" borderId="0" xfId="86" applyNumberFormat="1" applyFont="1"/>
    <xf numFmtId="49" fontId="13" fillId="0" borderId="0" xfId="0" applyNumberFormat="1" applyFont="1"/>
    <xf numFmtId="0" fontId="4" fillId="0" borderId="1" xfId="0" applyFont="1" applyBorder="1" applyAlignment="1">
      <alignment vertical="center"/>
    </xf>
    <xf numFmtId="0" fontId="4" fillId="0" borderId="1" xfId="0" applyFont="1" applyBorder="1" applyAlignment="1">
      <alignment horizontal="center" vertical="center"/>
    </xf>
    <xf numFmtId="49" fontId="13" fillId="0" borderId="0" xfId="86" applyNumberFormat="1" applyFont="1" applyAlignment="1"/>
    <xf numFmtId="0" fontId="0" fillId="0" borderId="0" xfId="0" applyBorder="1"/>
    <xf numFmtId="0" fontId="0" fillId="0" borderId="1" xfId="0" applyBorder="1"/>
    <xf numFmtId="0" fontId="0" fillId="0" borderId="0" xfId="0" applyAlignment="1">
      <alignment wrapText="1"/>
    </xf>
    <xf numFmtId="0" fontId="8" fillId="0" borderId="0" xfId="0" applyFont="1" applyBorder="1" applyAlignment="1">
      <alignment horizontal="left" wrapText="1"/>
    </xf>
    <xf numFmtId="0" fontId="8" fillId="0" borderId="0" xfId="0" applyFont="1" applyAlignment="1">
      <alignment horizontal="left" vertical="top" wrapText="1"/>
    </xf>
    <xf numFmtId="0" fontId="7" fillId="0" borderId="0" xfId="0" applyFont="1" applyBorder="1" applyAlignment="1">
      <alignment horizontal="left"/>
    </xf>
    <xf numFmtId="49" fontId="13" fillId="0" borderId="0" xfId="86" applyNumberFormat="1" applyFont="1" applyAlignment="1">
      <alignment horizontal="left"/>
    </xf>
    <xf numFmtId="0" fontId="8" fillId="0" borderId="0" xfId="0" applyFont="1" applyAlignment="1">
      <alignment horizontal="left" wrapText="1"/>
    </xf>
    <xf numFmtId="0" fontId="8" fillId="0" borderId="0" xfId="0" applyFont="1" applyAlignment="1">
      <alignment horizontal="left"/>
    </xf>
    <xf numFmtId="0" fontId="7" fillId="0" borderId="1" xfId="0" applyFont="1" applyBorder="1" applyAlignment="1">
      <alignment horizontal="left" vertical="top"/>
    </xf>
    <xf numFmtId="0" fontId="5" fillId="0" borderId="0" xfId="0" applyFont="1" applyBorder="1" applyAlignment="1">
      <alignment horizontal="left" wrapText="1"/>
    </xf>
    <xf numFmtId="0" fontId="5" fillId="0" borderId="0" xfId="0" applyFont="1" applyBorder="1" applyAlignment="1">
      <alignment horizontal="left"/>
    </xf>
    <xf numFmtId="0" fontId="4" fillId="0" borderId="1" xfId="0" applyFont="1" applyBorder="1" applyAlignment="1">
      <alignment horizontal="left"/>
    </xf>
    <xf numFmtId="0" fontId="11" fillId="0" borderId="0" xfId="0" applyFont="1" applyBorder="1" applyAlignment="1">
      <alignment horizontal="left" vertical="center" wrapText="1"/>
    </xf>
    <xf numFmtId="0" fontId="4" fillId="0" borderId="1" xfId="0" applyFont="1" applyBorder="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Border="1" applyAlignment="1">
      <alignment horizontal="left"/>
    </xf>
    <xf numFmtId="0" fontId="0" fillId="0" borderId="0" xfId="0" applyAlignment="1">
      <alignment horizontal="left"/>
    </xf>
    <xf numFmtId="0" fontId="4" fillId="0" borderId="0" xfId="0" applyFont="1" applyAlignment="1">
      <alignment horizontal="left" vertical="center" wrapText="1"/>
    </xf>
    <xf numFmtId="0" fontId="12" fillId="0" borderId="0" xfId="0" applyFont="1" applyAlignment="1">
      <alignment horizontal="left"/>
    </xf>
  </cellXfs>
  <cellStyles count="8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10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101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5101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5101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1012"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bo.gov/publication/5101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510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8" sqref="A8"/>
    </sheetView>
  </sheetViews>
  <sheetFormatPr defaultRowHeight="15" customHeight="1" x14ac:dyDescent="0.2"/>
  <cols>
    <col min="1" max="1" width="121.140625" style="71" customWidth="1"/>
    <col min="2" max="16384" width="9.140625" style="1"/>
  </cols>
  <sheetData>
    <row r="1" spans="1:1" ht="15" customHeight="1" x14ac:dyDescent="0.2">
      <c r="A1" s="71" t="s">
        <v>437</v>
      </c>
    </row>
    <row r="2" spans="1:1" ht="15" customHeight="1" x14ac:dyDescent="0.2">
      <c r="A2" s="74" t="s">
        <v>426</v>
      </c>
    </row>
    <row r="5" spans="1:1" ht="15" customHeight="1" x14ac:dyDescent="0.25">
      <c r="A5" s="72" t="s">
        <v>409</v>
      </c>
    </row>
    <row r="6" spans="1:1" ht="8.1" customHeight="1" x14ac:dyDescent="0.2"/>
    <row r="7" spans="1:1" ht="15" customHeight="1" x14ac:dyDescent="0.2">
      <c r="A7" s="73" t="s">
        <v>410</v>
      </c>
    </row>
    <row r="8" spans="1:1" ht="15" customHeight="1" x14ac:dyDescent="0.2">
      <c r="A8" s="74" t="s">
        <v>439</v>
      </c>
    </row>
    <row r="9" spans="1:1" ht="15" customHeight="1" x14ac:dyDescent="0.2">
      <c r="A9" s="74" t="s">
        <v>427</v>
      </c>
    </row>
    <row r="10" spans="1:1" ht="6" customHeight="1" x14ac:dyDescent="0.2">
      <c r="A10" s="75"/>
    </row>
    <row r="11" spans="1:1" ht="15" customHeight="1" x14ac:dyDescent="0.2">
      <c r="A11" s="73" t="s">
        <v>411</v>
      </c>
    </row>
    <row r="12" spans="1:1" ht="15" customHeight="1" x14ac:dyDescent="0.2">
      <c r="A12" s="74" t="s">
        <v>412</v>
      </c>
    </row>
    <row r="13" spans="1:1" ht="15" customHeight="1" x14ac:dyDescent="0.2">
      <c r="A13" s="74" t="s">
        <v>421</v>
      </c>
    </row>
    <row r="14" spans="1:1" ht="15" customHeight="1" x14ac:dyDescent="0.2">
      <c r="A14" s="74" t="s">
        <v>425</v>
      </c>
    </row>
    <row r="15" spans="1:1" ht="15" customHeight="1" x14ac:dyDescent="0.2">
      <c r="A15" s="74" t="s">
        <v>423</v>
      </c>
    </row>
  </sheetData>
  <hyperlinks>
    <hyperlink ref="A8" location="'1. Active-Duty to Civilians'!A1" display="1. Active-Duty Positions Transferable to Civilians, By Occupation"/>
    <hyperlink ref="A9" location="'2. DoD Occupations'!A1" display="2. Civilian Occupations Matching Selected DoD Occupations of Active-Duty Positions Suitable for Transfer to Civilians"/>
    <hyperlink ref="A12" location="'Figure 1'!A1" display="Figure 1. Estimated Long-Run Annualized Savings From Transferring 80,000 Military Support Positions to Civilians"/>
    <hyperlink ref="A13" location="'Figure 2'!A1" display="Figure 2. Military and Civilian Positions in DoD Components, by Function, in 2012"/>
    <hyperlink ref="A14" location="'Figure 3'!A1" display="Figure 3. Military Positions in Department of Defense Components, by Function, 2012"/>
    <hyperlink ref="A15" location="'Figure 4'!A1" display="Figure 4. Number of Military Positions Performing Commercial Functions Exempted From the Private Sector by Reason in 2012"/>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6"/>
  <sheetViews>
    <sheetView zoomScaleNormal="100" zoomScalePageLayoutView="150" workbookViewId="0"/>
  </sheetViews>
  <sheetFormatPr defaultColWidth="8.85546875" defaultRowHeight="15" customHeight="1" x14ac:dyDescent="0.2"/>
  <cols>
    <col min="1" max="3" width="2.7109375" style="19" customWidth="1"/>
    <col min="4" max="4" width="79.7109375" style="19" customWidth="1"/>
    <col min="5" max="9" width="22.85546875" style="19" customWidth="1"/>
    <col min="10" max="16384" width="8.85546875" style="14"/>
  </cols>
  <sheetData>
    <row r="1" spans="1:10" ht="15" customHeight="1" x14ac:dyDescent="0.2">
      <c r="A1" s="3" t="s">
        <v>437</v>
      </c>
    </row>
    <row r="2" spans="1:10" ht="15" customHeight="1" x14ac:dyDescent="0.2">
      <c r="A2" s="85" t="s">
        <v>426</v>
      </c>
      <c r="B2" s="85"/>
      <c r="C2" s="85"/>
      <c r="D2" s="85"/>
    </row>
    <row r="5" spans="1:10" ht="15" customHeight="1" x14ac:dyDescent="0.25">
      <c r="A5" s="84" t="s">
        <v>438</v>
      </c>
      <c r="B5" s="84"/>
      <c r="C5" s="84"/>
      <c r="D5" s="84"/>
      <c r="E5" s="84"/>
      <c r="F5" s="84"/>
      <c r="G5" s="84"/>
      <c r="H5" s="84"/>
      <c r="I5" s="84"/>
      <c r="J5" s="19"/>
    </row>
    <row r="6" spans="1:10" ht="15" customHeight="1" x14ac:dyDescent="0.2">
      <c r="A6" s="43" t="s">
        <v>27</v>
      </c>
      <c r="B6" s="43"/>
      <c r="C6" s="43"/>
      <c r="D6" s="43"/>
      <c r="E6" s="43"/>
      <c r="F6" s="43"/>
      <c r="G6" s="42"/>
      <c r="H6" s="43"/>
      <c r="I6" s="43"/>
    </row>
    <row r="7" spans="1:10" ht="15" customHeight="1" x14ac:dyDescent="0.2">
      <c r="G7" s="20"/>
    </row>
    <row r="8" spans="1:10" ht="15" customHeight="1" x14ac:dyDescent="0.2">
      <c r="A8" s="43" t="s">
        <v>262</v>
      </c>
      <c r="B8" s="43"/>
      <c r="C8" s="43"/>
      <c r="D8" s="43"/>
      <c r="E8" s="42" t="s">
        <v>0</v>
      </c>
      <c r="F8" s="42" t="s">
        <v>1</v>
      </c>
      <c r="G8" s="42" t="s">
        <v>4</v>
      </c>
      <c r="H8" s="42" t="s">
        <v>2</v>
      </c>
      <c r="I8" s="42" t="s">
        <v>15</v>
      </c>
    </row>
    <row r="9" spans="1:10" ht="15" customHeight="1" x14ac:dyDescent="0.2">
      <c r="A9" s="19" t="s">
        <v>5</v>
      </c>
      <c r="E9" s="20"/>
      <c r="F9" s="20"/>
      <c r="G9" s="20"/>
      <c r="H9" s="20"/>
      <c r="I9" s="20"/>
    </row>
    <row r="10" spans="1:10" ht="15" customHeight="1" x14ac:dyDescent="0.2">
      <c r="A10" s="14"/>
      <c r="B10" s="29" t="s">
        <v>29</v>
      </c>
      <c r="C10" s="29"/>
      <c r="D10" s="29"/>
      <c r="E10" s="44" t="s">
        <v>16</v>
      </c>
      <c r="F10" s="44">
        <v>12</v>
      </c>
      <c r="G10" s="44">
        <v>0</v>
      </c>
      <c r="H10" s="44" t="s">
        <v>16</v>
      </c>
      <c r="I10" s="44">
        <f>SUM(E10:H10)</f>
        <v>12</v>
      </c>
    </row>
    <row r="11" spans="1:10" ht="15" customHeight="1" x14ac:dyDescent="0.2">
      <c r="A11" s="14"/>
      <c r="B11" s="29" t="s">
        <v>30</v>
      </c>
      <c r="C11" s="29"/>
      <c r="D11" s="29"/>
      <c r="E11" s="44" t="s">
        <v>380</v>
      </c>
      <c r="F11" s="44" t="s">
        <v>16</v>
      </c>
      <c r="G11" s="44" t="s">
        <v>16</v>
      </c>
      <c r="H11" s="44" t="s">
        <v>16</v>
      </c>
      <c r="I11" s="44" t="s">
        <v>380</v>
      </c>
    </row>
    <row r="12" spans="1:10" ht="15" customHeight="1" x14ac:dyDescent="0.2">
      <c r="A12" s="14"/>
      <c r="B12" s="29" t="s">
        <v>31</v>
      </c>
      <c r="C12" s="29"/>
      <c r="D12" s="29"/>
      <c r="E12" s="44">
        <v>0</v>
      </c>
      <c r="F12" s="44" t="s">
        <v>16</v>
      </c>
      <c r="G12" s="44" t="s">
        <v>16</v>
      </c>
      <c r="H12" s="44" t="s">
        <v>16</v>
      </c>
      <c r="I12" s="44">
        <v>0</v>
      </c>
    </row>
    <row r="13" spans="1:10" ht="15" customHeight="1" x14ac:dyDescent="0.2">
      <c r="A13" s="14"/>
      <c r="B13" s="29" t="s">
        <v>32</v>
      </c>
      <c r="C13" s="29"/>
      <c r="D13" s="29"/>
      <c r="E13" s="44" t="s">
        <v>380</v>
      </c>
      <c r="F13" s="44" t="s">
        <v>16</v>
      </c>
      <c r="G13" s="44" t="s">
        <v>16</v>
      </c>
      <c r="H13" s="44" t="s">
        <v>16</v>
      </c>
      <c r="I13" s="44" t="s">
        <v>380</v>
      </c>
    </row>
    <row r="14" spans="1:10" ht="15" customHeight="1" x14ac:dyDescent="0.2">
      <c r="A14" s="14"/>
      <c r="B14" s="29" t="s">
        <v>33</v>
      </c>
      <c r="C14" s="29"/>
      <c r="D14" s="29"/>
      <c r="E14" s="44" t="s">
        <v>16</v>
      </c>
      <c r="F14" s="44" t="s">
        <v>16</v>
      </c>
      <c r="G14" s="44" t="s">
        <v>16</v>
      </c>
      <c r="H14" s="44" t="s">
        <v>16</v>
      </c>
      <c r="I14" s="44">
        <f>SUM(E14:H14)</f>
        <v>0</v>
      </c>
    </row>
    <row r="15" spans="1:10" ht="15" customHeight="1" x14ac:dyDescent="0.2">
      <c r="A15" s="14"/>
      <c r="B15" s="29" t="s">
        <v>34</v>
      </c>
      <c r="C15" s="29"/>
      <c r="D15" s="29"/>
      <c r="E15" s="44" t="s">
        <v>16</v>
      </c>
      <c r="F15" s="44" t="s">
        <v>16</v>
      </c>
      <c r="G15" s="44" t="s">
        <v>16</v>
      </c>
      <c r="H15" s="44" t="s">
        <v>261</v>
      </c>
      <c r="I15" s="44">
        <f>SUM(E15:H15)</f>
        <v>0</v>
      </c>
    </row>
    <row r="16" spans="1:10" ht="15" customHeight="1" x14ac:dyDescent="0.2">
      <c r="A16" s="14"/>
      <c r="B16" s="29" t="s">
        <v>35</v>
      </c>
      <c r="C16" s="29"/>
      <c r="D16" s="29"/>
      <c r="E16" s="44" t="s">
        <v>16</v>
      </c>
      <c r="F16" s="44" t="s">
        <v>16</v>
      </c>
      <c r="G16" s="44" t="s">
        <v>16</v>
      </c>
      <c r="H16" s="44" t="s">
        <v>261</v>
      </c>
      <c r="I16" s="44">
        <f>SUM(E16:H16)</f>
        <v>0</v>
      </c>
    </row>
    <row r="17" spans="1:9" ht="15" customHeight="1" x14ac:dyDescent="0.2">
      <c r="A17" s="14"/>
      <c r="B17" s="29" t="s">
        <v>36</v>
      </c>
      <c r="C17" s="29"/>
      <c r="D17" s="29"/>
      <c r="E17" s="44" t="s">
        <v>16</v>
      </c>
      <c r="F17" s="44" t="s">
        <v>16</v>
      </c>
      <c r="G17" s="44" t="s">
        <v>16</v>
      </c>
      <c r="H17" s="44" t="s">
        <v>261</v>
      </c>
      <c r="I17" s="44">
        <f>SUM(E17:H17)</f>
        <v>0</v>
      </c>
    </row>
    <row r="18" spans="1:9" ht="15" customHeight="1" x14ac:dyDescent="0.2">
      <c r="A18" s="14"/>
      <c r="B18" s="29" t="s">
        <v>37</v>
      </c>
      <c r="C18" s="29"/>
      <c r="D18" s="29"/>
      <c r="E18" s="44" t="s">
        <v>16</v>
      </c>
      <c r="F18" s="44" t="s">
        <v>16</v>
      </c>
      <c r="G18" s="44" t="s">
        <v>16</v>
      </c>
      <c r="H18" s="44" t="s">
        <v>261</v>
      </c>
      <c r="I18" s="44">
        <f>SUM(E18:H18)</f>
        <v>0</v>
      </c>
    </row>
    <row r="19" spans="1:9" ht="15" customHeight="1" x14ac:dyDescent="0.2">
      <c r="A19" s="14"/>
      <c r="B19" s="29" t="s">
        <v>38</v>
      </c>
      <c r="C19" s="29"/>
      <c r="D19" s="29"/>
      <c r="E19" s="44" t="s">
        <v>380</v>
      </c>
      <c r="F19" s="44" t="s">
        <v>16</v>
      </c>
      <c r="G19" s="44">
        <v>0</v>
      </c>
      <c r="H19" s="44" t="s">
        <v>16</v>
      </c>
      <c r="I19" s="44" t="s">
        <v>380</v>
      </c>
    </row>
    <row r="20" spans="1:9" s="25" customFormat="1" ht="15" customHeight="1" x14ac:dyDescent="0.25">
      <c r="B20" s="46" t="s">
        <v>293</v>
      </c>
      <c r="C20" s="46"/>
      <c r="D20" s="46"/>
      <c r="E20" s="44" t="s">
        <v>380</v>
      </c>
      <c r="F20" s="47" t="s">
        <v>16</v>
      </c>
      <c r="G20" s="47" t="s">
        <v>16</v>
      </c>
      <c r="H20" s="47" t="s">
        <v>16</v>
      </c>
      <c r="I20" s="44" t="s">
        <v>380</v>
      </c>
    </row>
    <row r="21" spans="1:9" ht="15" customHeight="1" x14ac:dyDescent="0.2">
      <c r="A21" s="14"/>
      <c r="B21" s="29" t="s">
        <v>39</v>
      </c>
      <c r="C21" s="29"/>
      <c r="D21" s="29"/>
      <c r="E21" s="44" t="s">
        <v>16</v>
      </c>
      <c r="F21" s="44" t="s">
        <v>16</v>
      </c>
      <c r="G21" s="44" t="s">
        <v>16</v>
      </c>
      <c r="H21" s="44" t="s">
        <v>261</v>
      </c>
      <c r="I21" s="44">
        <f t="shared" ref="I21:I55" si="0">SUM(E21:H21)</f>
        <v>0</v>
      </c>
    </row>
    <row r="22" spans="1:9" ht="15" customHeight="1" x14ac:dyDescent="0.2">
      <c r="A22" s="14"/>
      <c r="B22" s="29" t="s">
        <v>40</v>
      </c>
      <c r="C22" s="29"/>
      <c r="D22" s="29"/>
      <c r="E22" s="44" t="s">
        <v>16</v>
      </c>
      <c r="F22" s="44" t="s">
        <v>16</v>
      </c>
      <c r="G22" s="44" t="s">
        <v>16</v>
      </c>
      <c r="H22" s="44" t="s">
        <v>261</v>
      </c>
      <c r="I22" s="44">
        <f t="shared" si="0"/>
        <v>0</v>
      </c>
    </row>
    <row r="23" spans="1:9" ht="15" customHeight="1" x14ac:dyDescent="0.2">
      <c r="A23" s="14"/>
      <c r="B23" s="29" t="s">
        <v>41</v>
      </c>
      <c r="C23" s="29"/>
      <c r="D23" s="29"/>
      <c r="E23" s="44">
        <v>4</v>
      </c>
      <c r="F23" s="44" t="s">
        <v>16</v>
      </c>
      <c r="G23" s="44" t="s">
        <v>16</v>
      </c>
      <c r="H23" s="44" t="s">
        <v>16</v>
      </c>
      <c r="I23" s="44">
        <f t="shared" si="0"/>
        <v>4</v>
      </c>
    </row>
    <row r="24" spans="1:9" ht="15" customHeight="1" x14ac:dyDescent="0.2">
      <c r="A24" s="14"/>
      <c r="B24" s="29" t="s">
        <v>42</v>
      </c>
      <c r="C24" s="29"/>
      <c r="D24" s="29"/>
      <c r="E24" s="44" t="s">
        <v>16</v>
      </c>
      <c r="F24" s="44" t="s">
        <v>16</v>
      </c>
      <c r="G24" s="44" t="s">
        <v>16</v>
      </c>
      <c r="H24" s="44" t="s">
        <v>261</v>
      </c>
      <c r="I24" s="44">
        <f t="shared" si="0"/>
        <v>0</v>
      </c>
    </row>
    <row r="25" spans="1:9" ht="15" customHeight="1" x14ac:dyDescent="0.2">
      <c r="A25" s="14"/>
      <c r="B25" s="29" t="s">
        <v>43</v>
      </c>
      <c r="C25" s="29"/>
      <c r="D25" s="29"/>
      <c r="E25" s="44"/>
      <c r="F25" s="44"/>
      <c r="G25" s="44"/>
      <c r="H25" s="44"/>
      <c r="I25" s="44"/>
    </row>
    <row r="26" spans="1:9" ht="15" customHeight="1" x14ac:dyDescent="0.2">
      <c r="A26" s="14"/>
      <c r="B26" s="29" t="s">
        <v>44</v>
      </c>
      <c r="C26" s="29"/>
      <c r="D26" s="29"/>
      <c r="E26" s="44" t="s">
        <v>16</v>
      </c>
      <c r="F26" s="44" t="s">
        <v>16</v>
      </c>
      <c r="G26" s="44">
        <v>0</v>
      </c>
      <c r="H26" s="44" t="s">
        <v>16</v>
      </c>
      <c r="I26" s="44">
        <f t="shared" si="0"/>
        <v>0</v>
      </c>
    </row>
    <row r="27" spans="1:9" ht="15" customHeight="1" x14ac:dyDescent="0.2">
      <c r="A27" s="14"/>
      <c r="B27" s="29" t="s">
        <v>45</v>
      </c>
      <c r="C27" s="29"/>
      <c r="D27" s="29"/>
      <c r="E27" s="44" t="s">
        <v>261</v>
      </c>
      <c r="F27" s="44" t="s">
        <v>16</v>
      </c>
      <c r="G27" s="44" t="s">
        <v>16</v>
      </c>
      <c r="H27" s="44" t="s">
        <v>261</v>
      </c>
      <c r="I27" s="44">
        <f t="shared" si="0"/>
        <v>0</v>
      </c>
    </row>
    <row r="28" spans="1:9" ht="15" customHeight="1" x14ac:dyDescent="0.2">
      <c r="A28" s="14"/>
      <c r="B28" s="29" t="s">
        <v>46</v>
      </c>
      <c r="C28" s="29"/>
      <c r="D28" s="29"/>
      <c r="E28" s="44" t="s">
        <v>16</v>
      </c>
      <c r="F28" s="44" t="s">
        <v>16</v>
      </c>
      <c r="G28" s="44" t="s">
        <v>16</v>
      </c>
      <c r="H28" s="44" t="s">
        <v>16</v>
      </c>
      <c r="I28" s="44">
        <f t="shared" si="0"/>
        <v>0</v>
      </c>
    </row>
    <row r="29" spans="1:9" ht="15" customHeight="1" x14ac:dyDescent="0.2">
      <c r="A29" s="14"/>
      <c r="B29" s="29" t="s">
        <v>47</v>
      </c>
      <c r="C29" s="29"/>
      <c r="D29" s="29"/>
      <c r="E29" s="44" t="s">
        <v>16</v>
      </c>
      <c r="F29" s="44" t="s">
        <v>16</v>
      </c>
      <c r="G29" s="44">
        <v>8</v>
      </c>
      <c r="H29" s="44" t="s">
        <v>16</v>
      </c>
      <c r="I29" s="44">
        <f t="shared" si="0"/>
        <v>8</v>
      </c>
    </row>
    <row r="30" spans="1:9" ht="15" customHeight="1" x14ac:dyDescent="0.2">
      <c r="A30" s="14"/>
      <c r="B30" s="29" t="s">
        <v>48</v>
      </c>
      <c r="C30" s="29"/>
      <c r="D30" s="29"/>
      <c r="E30" s="44" t="s">
        <v>16</v>
      </c>
      <c r="F30" s="44" t="s">
        <v>16</v>
      </c>
      <c r="G30" s="44" t="s">
        <v>16</v>
      </c>
      <c r="H30" s="44" t="s">
        <v>16</v>
      </c>
      <c r="I30" s="44">
        <f t="shared" si="0"/>
        <v>0</v>
      </c>
    </row>
    <row r="31" spans="1:9" ht="15" customHeight="1" x14ac:dyDescent="0.2">
      <c r="A31" s="14"/>
      <c r="B31" s="29" t="s">
        <v>49</v>
      </c>
      <c r="C31" s="29"/>
      <c r="D31" s="29"/>
      <c r="E31" s="44" t="s">
        <v>16</v>
      </c>
      <c r="F31" s="44" t="s">
        <v>16</v>
      </c>
      <c r="G31" s="44" t="s">
        <v>16</v>
      </c>
      <c r="H31" s="44" t="s">
        <v>16</v>
      </c>
      <c r="I31" s="44">
        <f t="shared" si="0"/>
        <v>0</v>
      </c>
    </row>
    <row r="32" spans="1:9" ht="15" customHeight="1" x14ac:dyDescent="0.2">
      <c r="A32" s="14"/>
      <c r="B32" s="29" t="s">
        <v>50</v>
      </c>
      <c r="C32" s="29"/>
      <c r="D32" s="29"/>
      <c r="E32" s="44">
        <v>3</v>
      </c>
      <c r="F32" s="44" t="s">
        <v>16</v>
      </c>
      <c r="G32" s="44" t="s">
        <v>16</v>
      </c>
      <c r="H32" s="44" t="s">
        <v>16</v>
      </c>
      <c r="I32" s="44">
        <f t="shared" si="0"/>
        <v>3</v>
      </c>
    </row>
    <row r="33" spans="1:9" ht="15" customHeight="1" x14ac:dyDescent="0.2">
      <c r="A33" s="14"/>
      <c r="B33" s="29" t="s">
        <v>51</v>
      </c>
      <c r="C33" s="29"/>
      <c r="D33" s="29"/>
      <c r="E33" s="44" t="s">
        <v>16</v>
      </c>
      <c r="F33" s="44" t="s">
        <v>16</v>
      </c>
      <c r="G33" s="44" t="s">
        <v>16</v>
      </c>
      <c r="H33" s="44" t="s">
        <v>16</v>
      </c>
      <c r="I33" s="44">
        <f t="shared" si="0"/>
        <v>0</v>
      </c>
    </row>
    <row r="34" spans="1:9" ht="15" customHeight="1" x14ac:dyDescent="0.2">
      <c r="A34" s="14"/>
      <c r="B34" s="29" t="s">
        <v>52</v>
      </c>
      <c r="C34" s="29"/>
      <c r="D34" s="29"/>
      <c r="E34" s="44" t="s">
        <v>16</v>
      </c>
      <c r="F34" s="44" t="s">
        <v>16</v>
      </c>
      <c r="G34" s="44" t="s">
        <v>16</v>
      </c>
      <c r="H34" s="44" t="s">
        <v>261</v>
      </c>
      <c r="I34" s="44">
        <f t="shared" si="0"/>
        <v>0</v>
      </c>
    </row>
    <row r="35" spans="1:9" ht="15" customHeight="1" x14ac:dyDescent="0.2">
      <c r="A35" s="14"/>
      <c r="B35" s="29" t="s">
        <v>53</v>
      </c>
      <c r="C35" s="29"/>
      <c r="D35" s="29"/>
      <c r="E35" s="44" t="s">
        <v>16</v>
      </c>
      <c r="F35" s="44" t="s">
        <v>16</v>
      </c>
      <c r="G35" s="44" t="s">
        <v>16</v>
      </c>
      <c r="H35" s="44" t="s">
        <v>16</v>
      </c>
      <c r="I35" s="44">
        <f t="shared" si="0"/>
        <v>0</v>
      </c>
    </row>
    <row r="36" spans="1:9" ht="15" customHeight="1" x14ac:dyDescent="0.2">
      <c r="A36" s="14"/>
      <c r="B36" s="29" t="s">
        <v>54</v>
      </c>
      <c r="C36" s="29"/>
      <c r="D36" s="29"/>
      <c r="E36" s="44" t="s">
        <v>16</v>
      </c>
      <c r="F36" s="44" t="s">
        <v>16</v>
      </c>
      <c r="G36" s="44" t="s">
        <v>16</v>
      </c>
      <c r="H36" s="44" t="s">
        <v>16</v>
      </c>
      <c r="I36" s="44">
        <f t="shared" si="0"/>
        <v>0</v>
      </c>
    </row>
    <row r="37" spans="1:9" ht="15" customHeight="1" x14ac:dyDescent="0.2">
      <c r="A37" s="14"/>
      <c r="B37" s="29" t="s">
        <v>42</v>
      </c>
      <c r="C37" s="29"/>
      <c r="D37" s="29"/>
      <c r="E37" s="44" t="s">
        <v>16</v>
      </c>
      <c r="F37" s="44" t="s">
        <v>16</v>
      </c>
      <c r="G37" s="44" t="s">
        <v>16</v>
      </c>
      <c r="H37" s="44" t="s">
        <v>261</v>
      </c>
      <c r="I37" s="44">
        <f t="shared" si="0"/>
        <v>0</v>
      </c>
    </row>
    <row r="38" spans="1:9" ht="15" customHeight="1" x14ac:dyDescent="0.2">
      <c r="A38" s="14"/>
      <c r="B38" s="29" t="s">
        <v>55</v>
      </c>
      <c r="C38" s="29"/>
      <c r="D38" s="29"/>
      <c r="E38" s="44" t="s">
        <v>16</v>
      </c>
      <c r="F38" s="44" t="s">
        <v>16</v>
      </c>
      <c r="G38" s="44" t="s">
        <v>16</v>
      </c>
      <c r="H38" s="44" t="s">
        <v>16</v>
      </c>
      <c r="I38" s="44">
        <f t="shared" si="0"/>
        <v>0</v>
      </c>
    </row>
    <row r="39" spans="1:9" ht="15" customHeight="1" x14ac:dyDescent="0.2">
      <c r="A39" s="14"/>
      <c r="B39" s="29" t="s">
        <v>56</v>
      </c>
      <c r="C39" s="29"/>
      <c r="D39" s="29"/>
      <c r="E39" s="44" t="s">
        <v>16</v>
      </c>
      <c r="F39" s="44" t="s">
        <v>16</v>
      </c>
      <c r="G39" s="44" t="s">
        <v>16</v>
      </c>
      <c r="H39" s="44" t="s">
        <v>261</v>
      </c>
      <c r="I39" s="44">
        <f t="shared" si="0"/>
        <v>0</v>
      </c>
    </row>
    <row r="40" spans="1:9" ht="15" customHeight="1" x14ac:dyDescent="0.2">
      <c r="A40" s="14"/>
      <c r="B40" s="29" t="s">
        <v>57</v>
      </c>
      <c r="C40" s="29"/>
      <c r="D40" s="29"/>
      <c r="E40" s="44">
        <v>0</v>
      </c>
      <c r="F40" s="44" t="s">
        <v>16</v>
      </c>
      <c r="G40" s="44" t="s">
        <v>16</v>
      </c>
      <c r="H40" s="44" t="s">
        <v>16</v>
      </c>
      <c r="I40" s="44">
        <f t="shared" si="0"/>
        <v>0</v>
      </c>
    </row>
    <row r="41" spans="1:9" ht="15" customHeight="1" x14ac:dyDescent="0.2">
      <c r="A41" s="14"/>
      <c r="B41" s="29" t="s">
        <v>58</v>
      </c>
      <c r="C41" s="29"/>
      <c r="D41" s="29"/>
      <c r="E41" s="44" t="s">
        <v>16</v>
      </c>
      <c r="F41" s="44" t="s">
        <v>16</v>
      </c>
      <c r="G41" s="44" t="s">
        <v>16</v>
      </c>
      <c r="H41" s="44" t="s">
        <v>261</v>
      </c>
      <c r="I41" s="44">
        <f t="shared" si="0"/>
        <v>0</v>
      </c>
    </row>
    <row r="42" spans="1:9" ht="15" customHeight="1" x14ac:dyDescent="0.2">
      <c r="A42" s="14"/>
      <c r="B42" s="29" t="s">
        <v>59</v>
      </c>
      <c r="C42" s="29"/>
      <c r="D42" s="29"/>
      <c r="E42" s="44" t="s">
        <v>16</v>
      </c>
      <c r="F42" s="44" t="s">
        <v>16</v>
      </c>
      <c r="G42" s="44" t="s">
        <v>16</v>
      </c>
      <c r="H42" s="44" t="s">
        <v>16</v>
      </c>
      <c r="I42" s="44">
        <f t="shared" si="0"/>
        <v>0</v>
      </c>
    </row>
    <row r="43" spans="1:9" ht="15" customHeight="1" x14ac:dyDescent="0.2">
      <c r="A43" s="14"/>
      <c r="B43" s="29" t="s">
        <v>60</v>
      </c>
      <c r="C43" s="29"/>
      <c r="D43" s="29"/>
      <c r="E43" s="44">
        <v>4</v>
      </c>
      <c r="F43" s="44" t="s">
        <v>16</v>
      </c>
      <c r="G43" s="44" t="s">
        <v>16</v>
      </c>
      <c r="H43" s="44" t="s">
        <v>16</v>
      </c>
      <c r="I43" s="44">
        <f t="shared" si="0"/>
        <v>4</v>
      </c>
    </row>
    <row r="44" spans="1:9" ht="15" customHeight="1" x14ac:dyDescent="0.2">
      <c r="A44" s="14"/>
      <c r="B44" s="29" t="s">
        <v>50</v>
      </c>
      <c r="C44" s="29"/>
      <c r="D44" s="29"/>
      <c r="E44" s="44">
        <v>17</v>
      </c>
      <c r="F44" s="44">
        <v>6</v>
      </c>
      <c r="G44" s="44">
        <v>0</v>
      </c>
      <c r="H44" s="44" t="s">
        <v>16</v>
      </c>
      <c r="I44" s="44">
        <f t="shared" si="0"/>
        <v>23</v>
      </c>
    </row>
    <row r="45" spans="1:9" ht="15" customHeight="1" x14ac:dyDescent="0.2">
      <c r="A45" s="14"/>
      <c r="B45" s="29" t="s">
        <v>61</v>
      </c>
      <c r="C45" s="29"/>
      <c r="D45" s="29"/>
      <c r="E45" s="44">
        <v>10</v>
      </c>
      <c r="F45" s="44" t="s">
        <v>16</v>
      </c>
      <c r="G45" s="44" t="s">
        <v>16</v>
      </c>
      <c r="H45" s="44" t="s">
        <v>16</v>
      </c>
      <c r="I45" s="44">
        <f t="shared" si="0"/>
        <v>10</v>
      </c>
    </row>
    <row r="46" spans="1:9" ht="15" customHeight="1" x14ac:dyDescent="0.2">
      <c r="A46" s="14"/>
      <c r="B46" s="29" t="s">
        <v>62</v>
      </c>
      <c r="C46" s="29"/>
      <c r="D46" s="29"/>
      <c r="E46" s="44" t="s">
        <v>16</v>
      </c>
      <c r="F46" s="44" t="s">
        <v>16</v>
      </c>
      <c r="G46" s="44" t="s">
        <v>16</v>
      </c>
      <c r="H46" s="44" t="s">
        <v>16</v>
      </c>
      <c r="I46" s="44">
        <f t="shared" si="0"/>
        <v>0</v>
      </c>
    </row>
    <row r="47" spans="1:9" ht="15" customHeight="1" x14ac:dyDescent="0.2">
      <c r="A47" s="14"/>
      <c r="B47" s="29" t="s">
        <v>63</v>
      </c>
      <c r="C47" s="29"/>
      <c r="D47" s="29"/>
      <c r="E47" s="44">
        <v>0</v>
      </c>
      <c r="F47" s="44" t="s">
        <v>16</v>
      </c>
      <c r="G47" s="44" t="s">
        <v>16</v>
      </c>
      <c r="H47" s="44" t="s">
        <v>261</v>
      </c>
      <c r="I47" s="44">
        <f t="shared" si="0"/>
        <v>0</v>
      </c>
    </row>
    <row r="48" spans="1:9" ht="15" customHeight="1" x14ac:dyDescent="0.2">
      <c r="A48" s="14"/>
      <c r="B48" s="29" t="s">
        <v>64</v>
      </c>
      <c r="C48" s="29"/>
      <c r="D48" s="29"/>
      <c r="E48" s="44" t="s">
        <v>16</v>
      </c>
      <c r="F48" s="44" t="s">
        <v>16</v>
      </c>
      <c r="G48" s="44">
        <v>0</v>
      </c>
      <c r="H48" s="44" t="s">
        <v>16</v>
      </c>
      <c r="I48" s="44">
        <f t="shared" si="0"/>
        <v>0</v>
      </c>
    </row>
    <row r="49" spans="1:9" ht="15" customHeight="1" x14ac:dyDescent="0.2">
      <c r="A49" s="14"/>
      <c r="B49" s="29" t="s">
        <v>65</v>
      </c>
      <c r="C49" s="29"/>
      <c r="D49" s="29"/>
      <c r="E49" s="44" t="s">
        <v>16</v>
      </c>
      <c r="F49" s="44" t="s">
        <v>16</v>
      </c>
      <c r="G49" s="44" t="s">
        <v>16</v>
      </c>
      <c r="H49" s="44" t="s">
        <v>16</v>
      </c>
      <c r="I49" s="44">
        <f t="shared" si="0"/>
        <v>0</v>
      </c>
    </row>
    <row r="50" spans="1:9" ht="15" customHeight="1" x14ac:dyDescent="0.2">
      <c r="A50" s="14"/>
      <c r="B50" s="29" t="s">
        <v>66</v>
      </c>
      <c r="C50" s="29"/>
      <c r="D50" s="29"/>
      <c r="E50" s="44" t="s">
        <v>16</v>
      </c>
      <c r="F50" s="44" t="s">
        <v>16</v>
      </c>
      <c r="G50" s="44" t="s">
        <v>16</v>
      </c>
      <c r="H50" s="44" t="s">
        <v>261</v>
      </c>
      <c r="I50" s="44">
        <f t="shared" si="0"/>
        <v>0</v>
      </c>
    </row>
    <row r="51" spans="1:9" ht="15" customHeight="1" x14ac:dyDescent="0.2">
      <c r="A51" s="14"/>
      <c r="B51" s="29" t="s">
        <v>67</v>
      </c>
      <c r="C51" s="29"/>
      <c r="D51" s="29"/>
      <c r="E51" s="44" t="s">
        <v>16</v>
      </c>
      <c r="F51" s="44" t="s">
        <v>16</v>
      </c>
      <c r="G51" s="44" t="s">
        <v>261</v>
      </c>
      <c r="H51" s="44" t="s">
        <v>261</v>
      </c>
      <c r="I51" s="44">
        <f t="shared" si="0"/>
        <v>0</v>
      </c>
    </row>
    <row r="52" spans="1:9" ht="15" customHeight="1" x14ac:dyDescent="0.2">
      <c r="A52" s="14"/>
      <c r="B52" s="29" t="s">
        <v>68</v>
      </c>
      <c r="C52" s="29"/>
      <c r="D52" s="29"/>
      <c r="E52" s="44" t="s">
        <v>16</v>
      </c>
      <c r="F52" s="44" t="s">
        <v>16</v>
      </c>
      <c r="G52" s="44" t="s">
        <v>16</v>
      </c>
      <c r="H52" s="44" t="s">
        <v>16</v>
      </c>
      <c r="I52" s="44">
        <f t="shared" si="0"/>
        <v>0</v>
      </c>
    </row>
    <row r="53" spans="1:9" ht="15" customHeight="1" x14ac:dyDescent="0.2">
      <c r="A53" s="14"/>
      <c r="B53" s="29" t="s">
        <v>69</v>
      </c>
      <c r="C53" s="29"/>
      <c r="D53" s="29"/>
      <c r="E53" s="44">
        <v>0</v>
      </c>
      <c r="F53" s="44" t="s">
        <v>16</v>
      </c>
      <c r="G53" s="44">
        <v>2</v>
      </c>
      <c r="H53" s="44" t="s">
        <v>16</v>
      </c>
      <c r="I53" s="44">
        <f t="shared" si="0"/>
        <v>2</v>
      </c>
    </row>
    <row r="54" spans="1:9" ht="15" customHeight="1" x14ac:dyDescent="0.2">
      <c r="A54" s="14"/>
      <c r="B54" s="29" t="s">
        <v>70</v>
      </c>
      <c r="C54" s="29"/>
      <c r="D54" s="29"/>
      <c r="E54" s="44" t="s">
        <v>16</v>
      </c>
      <c r="F54" s="44" t="s">
        <v>16</v>
      </c>
      <c r="G54" s="44" t="s">
        <v>16</v>
      </c>
      <c r="H54" s="44" t="s">
        <v>16</v>
      </c>
      <c r="I54" s="44">
        <f t="shared" si="0"/>
        <v>0</v>
      </c>
    </row>
    <row r="55" spans="1:9" ht="15" customHeight="1" x14ac:dyDescent="0.2">
      <c r="A55" s="14"/>
      <c r="B55" s="29" t="s">
        <v>71</v>
      </c>
      <c r="C55" s="29"/>
      <c r="D55" s="29"/>
      <c r="E55" s="44">
        <v>0</v>
      </c>
      <c r="F55" s="44" t="s">
        <v>16</v>
      </c>
      <c r="G55" s="44" t="s">
        <v>16</v>
      </c>
      <c r="H55" s="44" t="s">
        <v>16</v>
      </c>
      <c r="I55" s="44">
        <f t="shared" si="0"/>
        <v>0</v>
      </c>
    </row>
    <row r="56" spans="1:9" ht="15" customHeight="1" x14ac:dyDescent="0.2">
      <c r="A56" s="14"/>
      <c r="B56" s="39"/>
      <c r="D56" s="39" t="s">
        <v>14</v>
      </c>
      <c r="E56" s="27">
        <f>3824.69123039108/100</f>
        <v>38</v>
      </c>
      <c r="F56" s="27">
        <f>1883.92888574706/100</f>
        <v>19</v>
      </c>
      <c r="G56" s="27">
        <f>1037.38178140374/100</f>
        <v>10</v>
      </c>
      <c r="H56" s="27">
        <f>0/100</f>
        <v>0</v>
      </c>
      <c r="I56" s="28">
        <f>6746.00189754188/100</f>
        <v>67</v>
      </c>
    </row>
    <row r="57" spans="1:9" ht="15" customHeight="1" x14ac:dyDescent="0.2">
      <c r="A57" s="39"/>
      <c r="B57" s="39"/>
      <c r="C57" s="39"/>
      <c r="D57" s="39"/>
      <c r="E57" s="27"/>
      <c r="F57" s="27"/>
      <c r="G57" s="27"/>
      <c r="H57" s="27"/>
      <c r="I57" s="28"/>
    </row>
    <row r="58" spans="1:9" ht="15" customHeight="1" x14ac:dyDescent="0.2">
      <c r="A58" s="29" t="s">
        <v>6</v>
      </c>
      <c r="B58" s="29"/>
      <c r="C58" s="29"/>
      <c r="D58" s="29"/>
      <c r="E58" s="20"/>
      <c r="F58" s="20"/>
      <c r="G58" s="20"/>
      <c r="H58" s="20"/>
      <c r="I58" s="20"/>
    </row>
    <row r="59" spans="1:9" ht="15" customHeight="1" x14ac:dyDescent="0.2">
      <c r="A59" s="14"/>
      <c r="B59" s="29" t="s">
        <v>72</v>
      </c>
      <c r="C59" s="29"/>
      <c r="D59" s="29"/>
      <c r="E59" s="45">
        <v>0</v>
      </c>
      <c r="F59" s="45">
        <v>6</v>
      </c>
      <c r="G59" s="45">
        <v>10</v>
      </c>
      <c r="H59" s="45" t="s">
        <v>16</v>
      </c>
      <c r="I59" s="48">
        <f t="shared" ref="I59:I129" si="1">SUM(E59:H59)</f>
        <v>16</v>
      </c>
    </row>
    <row r="60" spans="1:9" ht="15" customHeight="1" x14ac:dyDescent="0.2">
      <c r="A60" s="14"/>
      <c r="B60" s="29" t="s">
        <v>73</v>
      </c>
      <c r="C60" s="29"/>
      <c r="D60" s="29"/>
      <c r="E60" s="44" t="s">
        <v>380</v>
      </c>
      <c r="F60" s="45" t="s">
        <v>16</v>
      </c>
      <c r="G60" s="45">
        <v>4</v>
      </c>
      <c r="H60" s="45" t="s">
        <v>16</v>
      </c>
      <c r="I60" s="48">
        <f t="shared" si="1"/>
        <v>4</v>
      </c>
    </row>
    <row r="61" spans="1:9" ht="15" customHeight="1" x14ac:dyDescent="0.2">
      <c r="A61" s="14"/>
      <c r="B61" s="29" t="s">
        <v>74</v>
      </c>
      <c r="C61" s="29"/>
      <c r="D61" s="29"/>
      <c r="E61" s="45">
        <v>0</v>
      </c>
      <c r="F61" s="45" t="s">
        <v>16</v>
      </c>
      <c r="G61" s="45" t="s">
        <v>16</v>
      </c>
      <c r="H61" s="45" t="s">
        <v>16</v>
      </c>
      <c r="I61" s="48">
        <f t="shared" si="1"/>
        <v>0</v>
      </c>
    </row>
    <row r="62" spans="1:9" ht="15" customHeight="1" x14ac:dyDescent="0.2">
      <c r="A62" s="14"/>
      <c r="B62" s="29" t="s">
        <v>75</v>
      </c>
      <c r="C62" s="29"/>
      <c r="D62" s="29"/>
      <c r="E62" s="45" t="s">
        <v>16</v>
      </c>
      <c r="F62" s="45" t="s">
        <v>16</v>
      </c>
      <c r="G62" s="45" t="s">
        <v>261</v>
      </c>
      <c r="H62" s="45" t="s">
        <v>261</v>
      </c>
      <c r="I62" s="48">
        <f t="shared" si="1"/>
        <v>0</v>
      </c>
    </row>
    <row r="63" spans="1:9" ht="15" customHeight="1" x14ac:dyDescent="0.2">
      <c r="A63" s="14"/>
      <c r="B63" s="29" t="s">
        <v>76</v>
      </c>
      <c r="C63" s="29"/>
      <c r="D63" s="29"/>
      <c r="E63" s="45" t="s">
        <v>16</v>
      </c>
      <c r="F63" s="45" t="s">
        <v>16</v>
      </c>
      <c r="G63" s="45" t="s">
        <v>16</v>
      </c>
      <c r="H63" s="45" t="s">
        <v>16</v>
      </c>
      <c r="I63" s="48">
        <f t="shared" si="1"/>
        <v>0</v>
      </c>
    </row>
    <row r="64" spans="1:9" ht="15" customHeight="1" x14ac:dyDescent="0.2">
      <c r="A64" s="14"/>
      <c r="B64" s="29" t="s">
        <v>77</v>
      </c>
      <c r="C64" s="29"/>
      <c r="D64" s="29"/>
      <c r="E64" s="45" t="s">
        <v>16</v>
      </c>
      <c r="F64" s="45" t="s">
        <v>16</v>
      </c>
      <c r="G64" s="44" t="s">
        <v>380</v>
      </c>
      <c r="H64" s="45" t="s">
        <v>16</v>
      </c>
      <c r="I64" s="44" t="s">
        <v>380</v>
      </c>
    </row>
    <row r="65" spans="1:9" ht="15" customHeight="1" x14ac:dyDescent="0.2">
      <c r="A65" s="14"/>
      <c r="B65" s="29" t="s">
        <v>78</v>
      </c>
      <c r="C65" s="29"/>
      <c r="D65" s="29"/>
      <c r="E65" s="45" t="s">
        <v>16</v>
      </c>
      <c r="F65" s="45" t="s">
        <v>16</v>
      </c>
      <c r="G65" s="44" t="s">
        <v>380</v>
      </c>
      <c r="H65" s="45" t="s">
        <v>261</v>
      </c>
      <c r="I65" s="44" t="s">
        <v>380</v>
      </c>
    </row>
    <row r="66" spans="1:9" ht="15" customHeight="1" x14ac:dyDescent="0.2">
      <c r="A66" s="14"/>
      <c r="B66" s="29" t="s">
        <v>79</v>
      </c>
      <c r="C66" s="29"/>
      <c r="D66" s="29"/>
      <c r="E66" s="45">
        <v>0</v>
      </c>
      <c r="F66" s="45" t="s">
        <v>16</v>
      </c>
      <c r="G66" s="44" t="s">
        <v>380</v>
      </c>
      <c r="H66" s="45" t="s">
        <v>16</v>
      </c>
      <c r="I66" s="44" t="s">
        <v>380</v>
      </c>
    </row>
    <row r="67" spans="1:9" ht="15" customHeight="1" x14ac:dyDescent="0.2">
      <c r="A67" s="14"/>
      <c r="B67" s="29" t="s">
        <v>80</v>
      </c>
      <c r="C67" s="29"/>
      <c r="D67" s="29"/>
      <c r="E67" s="45" t="s">
        <v>16</v>
      </c>
      <c r="F67" s="45">
        <v>4</v>
      </c>
      <c r="G67" s="45" t="s">
        <v>16</v>
      </c>
      <c r="H67" s="45" t="s">
        <v>16</v>
      </c>
      <c r="I67" s="48">
        <f t="shared" si="1"/>
        <v>4</v>
      </c>
    </row>
    <row r="68" spans="1:9" ht="15" customHeight="1" x14ac:dyDescent="0.2">
      <c r="A68" s="14"/>
      <c r="B68" s="29" t="s">
        <v>81</v>
      </c>
      <c r="C68" s="29"/>
      <c r="D68" s="29"/>
      <c r="E68" s="45" t="s">
        <v>16</v>
      </c>
      <c r="F68" s="45" t="s">
        <v>16</v>
      </c>
      <c r="G68" s="45" t="s">
        <v>16</v>
      </c>
      <c r="H68" s="45" t="s">
        <v>16</v>
      </c>
      <c r="I68" s="48">
        <f t="shared" si="1"/>
        <v>0</v>
      </c>
    </row>
    <row r="69" spans="1:9" ht="15" customHeight="1" x14ac:dyDescent="0.2">
      <c r="A69" s="14"/>
      <c r="B69" s="14"/>
      <c r="D69" s="39" t="s">
        <v>14</v>
      </c>
      <c r="E69" s="44" t="s">
        <v>380</v>
      </c>
      <c r="F69" s="27">
        <f>904.054655478217/100</f>
        <v>9</v>
      </c>
      <c r="G69" s="27">
        <f>1682.36494798629/100</f>
        <v>17</v>
      </c>
      <c r="H69" s="27">
        <f>0/100</f>
        <v>0</v>
      </c>
      <c r="I69" s="28">
        <f>2609.41960346451/100</f>
        <v>26</v>
      </c>
    </row>
    <row r="70" spans="1:9" ht="15" customHeight="1" x14ac:dyDescent="0.2">
      <c r="A70" s="39"/>
      <c r="B70" s="39"/>
      <c r="C70" s="39"/>
      <c r="D70" s="39"/>
      <c r="E70" s="27"/>
      <c r="F70" s="27"/>
      <c r="G70" s="27"/>
      <c r="H70" s="27"/>
      <c r="I70" s="28"/>
    </row>
    <row r="71" spans="1:9" ht="15" customHeight="1" x14ac:dyDescent="0.2">
      <c r="A71" s="29" t="s">
        <v>17</v>
      </c>
      <c r="B71" s="29"/>
      <c r="C71" s="29"/>
      <c r="D71" s="29"/>
      <c r="E71" s="30"/>
      <c r="F71" s="30"/>
      <c r="G71" s="30"/>
      <c r="H71" s="30"/>
      <c r="I71" s="28"/>
    </row>
    <row r="72" spans="1:9" ht="15" customHeight="1" x14ac:dyDescent="0.2">
      <c r="A72" s="14"/>
      <c r="B72" s="29" t="s">
        <v>82</v>
      </c>
      <c r="C72" s="29"/>
      <c r="D72" s="29"/>
      <c r="E72" s="45">
        <v>0</v>
      </c>
      <c r="F72" s="45">
        <v>2</v>
      </c>
      <c r="G72" s="45" t="s">
        <v>16</v>
      </c>
      <c r="H72" s="45" t="s">
        <v>261</v>
      </c>
      <c r="I72" s="48">
        <f t="shared" si="1"/>
        <v>2</v>
      </c>
    </row>
    <row r="73" spans="1:9" ht="15" customHeight="1" x14ac:dyDescent="0.2">
      <c r="A73" s="14"/>
      <c r="B73" s="29" t="s">
        <v>83</v>
      </c>
      <c r="C73" s="29"/>
      <c r="D73" s="29"/>
      <c r="E73" s="45" t="s">
        <v>16</v>
      </c>
      <c r="F73" s="45" t="s">
        <v>16</v>
      </c>
      <c r="G73" s="45" t="s">
        <v>16</v>
      </c>
      <c r="H73" s="45" t="s">
        <v>16</v>
      </c>
      <c r="I73" s="48">
        <f t="shared" si="1"/>
        <v>0</v>
      </c>
    </row>
    <row r="74" spans="1:9" ht="15" customHeight="1" x14ac:dyDescent="0.2">
      <c r="A74" s="14"/>
      <c r="B74" s="29" t="s">
        <v>382</v>
      </c>
      <c r="C74" s="29"/>
      <c r="D74" s="29"/>
      <c r="E74" s="45"/>
      <c r="F74" s="45"/>
      <c r="G74" s="45"/>
      <c r="H74" s="45"/>
      <c r="I74" s="48"/>
    </row>
    <row r="75" spans="1:9" ht="15" customHeight="1" x14ac:dyDescent="0.2">
      <c r="A75" s="14"/>
      <c r="B75" s="14"/>
      <c r="C75" s="29" t="s">
        <v>381</v>
      </c>
      <c r="D75" s="29"/>
      <c r="E75" s="45" t="s">
        <v>16</v>
      </c>
      <c r="F75" s="45" t="s">
        <v>16</v>
      </c>
      <c r="G75" s="45" t="s">
        <v>16</v>
      </c>
      <c r="H75" s="45" t="s">
        <v>261</v>
      </c>
      <c r="I75" s="48">
        <f t="shared" si="1"/>
        <v>0</v>
      </c>
    </row>
    <row r="76" spans="1:9" ht="15" customHeight="1" x14ac:dyDescent="0.2">
      <c r="A76" s="14"/>
      <c r="B76" s="29" t="s">
        <v>265</v>
      </c>
      <c r="C76" s="29"/>
      <c r="D76" s="29"/>
      <c r="E76" s="45">
        <v>3</v>
      </c>
      <c r="F76" s="45">
        <v>0</v>
      </c>
      <c r="G76" s="45" t="s">
        <v>16</v>
      </c>
      <c r="H76" s="45" t="s">
        <v>16</v>
      </c>
      <c r="I76" s="48">
        <f t="shared" si="1"/>
        <v>3</v>
      </c>
    </row>
    <row r="77" spans="1:9" ht="15" customHeight="1" x14ac:dyDescent="0.2">
      <c r="A77" s="14"/>
      <c r="B77" s="14"/>
      <c r="C77" s="14"/>
      <c r="D77" s="39" t="s">
        <v>14</v>
      </c>
      <c r="E77" s="27">
        <f>341.946481665015/100</f>
        <v>3</v>
      </c>
      <c r="F77" s="27">
        <f>244.537435137139/100</f>
        <v>2</v>
      </c>
      <c r="G77" s="27">
        <f>0/100</f>
        <v>0</v>
      </c>
      <c r="H77" s="27">
        <f>0/100</f>
        <v>0</v>
      </c>
      <c r="I77" s="28">
        <f>586.483916802154/100</f>
        <v>6</v>
      </c>
    </row>
    <row r="78" spans="1:9" ht="15" customHeight="1" x14ac:dyDescent="0.2">
      <c r="A78" s="39"/>
      <c r="B78" s="39"/>
      <c r="C78" s="39"/>
      <c r="D78" s="39"/>
      <c r="E78" s="27"/>
      <c r="F78" s="27"/>
      <c r="G78" s="27"/>
      <c r="H78" s="27"/>
      <c r="I78" s="28"/>
    </row>
    <row r="79" spans="1:9" ht="15" customHeight="1" x14ac:dyDescent="0.2">
      <c r="A79" s="29" t="s">
        <v>18</v>
      </c>
      <c r="B79" s="29"/>
      <c r="C79" s="29"/>
      <c r="D79" s="29"/>
      <c r="E79" s="30"/>
      <c r="F79" s="30"/>
      <c r="G79" s="30"/>
      <c r="H79" s="30"/>
      <c r="I79" s="28"/>
    </row>
    <row r="80" spans="1:9" ht="15" customHeight="1" x14ac:dyDescent="0.2">
      <c r="A80" s="14"/>
      <c r="B80" s="29" t="s">
        <v>84</v>
      </c>
      <c r="C80" s="29"/>
      <c r="D80" s="29"/>
      <c r="E80" s="44" t="s">
        <v>380</v>
      </c>
      <c r="F80" s="45">
        <v>2</v>
      </c>
      <c r="G80" s="45" t="s">
        <v>16</v>
      </c>
      <c r="H80" s="45" t="s">
        <v>16</v>
      </c>
      <c r="I80" s="48">
        <f t="shared" si="1"/>
        <v>2</v>
      </c>
    </row>
    <row r="81" spans="1:9" ht="15" customHeight="1" x14ac:dyDescent="0.2">
      <c r="A81" s="14"/>
      <c r="B81" s="29" t="s">
        <v>85</v>
      </c>
      <c r="C81" s="29"/>
      <c r="D81" s="29"/>
      <c r="E81" s="45">
        <v>0</v>
      </c>
      <c r="F81" s="44" t="s">
        <v>380</v>
      </c>
      <c r="G81" s="45">
        <v>6</v>
      </c>
      <c r="H81" s="45" t="s">
        <v>16</v>
      </c>
      <c r="I81" s="48">
        <f t="shared" si="1"/>
        <v>6</v>
      </c>
    </row>
    <row r="82" spans="1:9" ht="15" customHeight="1" x14ac:dyDescent="0.2">
      <c r="A82" s="14"/>
      <c r="B82" s="29" t="s">
        <v>86</v>
      </c>
      <c r="C82" s="29"/>
      <c r="D82" s="29"/>
      <c r="E82" s="45">
        <v>0</v>
      </c>
      <c r="F82" s="45">
        <v>2</v>
      </c>
      <c r="G82" s="45">
        <v>2</v>
      </c>
      <c r="H82" s="45" t="s">
        <v>16</v>
      </c>
      <c r="I82" s="48">
        <f t="shared" si="1"/>
        <v>4</v>
      </c>
    </row>
    <row r="83" spans="1:9" ht="15" customHeight="1" x14ac:dyDescent="0.2">
      <c r="A83" s="14"/>
      <c r="B83" s="29" t="s">
        <v>87</v>
      </c>
      <c r="C83" s="29"/>
      <c r="D83" s="29"/>
      <c r="E83" s="45" t="s">
        <v>16</v>
      </c>
      <c r="F83" s="45" t="s">
        <v>16</v>
      </c>
      <c r="G83" s="45" t="s">
        <v>16</v>
      </c>
      <c r="H83" s="45" t="s">
        <v>16</v>
      </c>
      <c r="I83" s="48">
        <f t="shared" si="1"/>
        <v>0</v>
      </c>
    </row>
    <row r="84" spans="1:9" ht="15" customHeight="1" x14ac:dyDescent="0.2">
      <c r="A84" s="14"/>
      <c r="B84" s="29" t="s">
        <v>88</v>
      </c>
      <c r="C84" s="29"/>
      <c r="D84" s="29"/>
      <c r="E84" s="45">
        <v>0</v>
      </c>
      <c r="F84" s="45" t="s">
        <v>16</v>
      </c>
      <c r="G84" s="45" t="s">
        <v>16</v>
      </c>
      <c r="H84" s="45" t="s">
        <v>16</v>
      </c>
      <c r="I84" s="48">
        <f t="shared" si="1"/>
        <v>0</v>
      </c>
    </row>
    <row r="85" spans="1:9" ht="15" customHeight="1" x14ac:dyDescent="0.2">
      <c r="A85" s="14"/>
      <c r="B85" s="29" t="s">
        <v>43</v>
      </c>
      <c r="C85" s="29"/>
      <c r="D85" s="29"/>
      <c r="E85" s="45"/>
      <c r="F85" s="45"/>
      <c r="G85" s="45"/>
      <c r="H85" s="45"/>
      <c r="I85" s="48"/>
    </row>
    <row r="86" spans="1:9" ht="15" customHeight="1" x14ac:dyDescent="0.2">
      <c r="A86" s="14"/>
      <c r="B86" s="29" t="s">
        <v>89</v>
      </c>
      <c r="C86" s="29"/>
      <c r="D86" s="29"/>
      <c r="E86" s="45" t="s">
        <v>16</v>
      </c>
      <c r="F86" s="45" t="s">
        <v>16</v>
      </c>
      <c r="G86" s="45" t="s">
        <v>16</v>
      </c>
      <c r="H86" s="45" t="s">
        <v>261</v>
      </c>
      <c r="I86" s="48">
        <f t="shared" si="1"/>
        <v>0</v>
      </c>
    </row>
    <row r="87" spans="1:9" ht="15" customHeight="1" x14ac:dyDescent="0.2">
      <c r="A87" s="14"/>
      <c r="B87" s="29" t="s">
        <v>90</v>
      </c>
      <c r="C87" s="29"/>
      <c r="D87" s="29"/>
      <c r="E87" s="45" t="s">
        <v>16</v>
      </c>
      <c r="F87" s="45" t="s">
        <v>16</v>
      </c>
      <c r="G87" s="45" t="s">
        <v>16</v>
      </c>
      <c r="H87" s="45" t="s">
        <v>16</v>
      </c>
      <c r="I87" s="48">
        <f t="shared" si="1"/>
        <v>0</v>
      </c>
    </row>
    <row r="88" spans="1:9" ht="15" customHeight="1" x14ac:dyDescent="0.2">
      <c r="A88" s="14"/>
      <c r="B88" s="29" t="s">
        <v>91</v>
      </c>
      <c r="C88" s="29"/>
      <c r="D88" s="29"/>
      <c r="E88" s="45" t="s">
        <v>16</v>
      </c>
      <c r="F88" s="45" t="s">
        <v>16</v>
      </c>
      <c r="G88" s="45" t="s">
        <v>16</v>
      </c>
      <c r="H88" s="45" t="s">
        <v>16</v>
      </c>
      <c r="I88" s="48">
        <f t="shared" si="1"/>
        <v>0</v>
      </c>
    </row>
    <row r="89" spans="1:9" ht="15" customHeight="1" x14ac:dyDescent="0.2">
      <c r="A89" s="14"/>
      <c r="B89" s="29" t="s">
        <v>92</v>
      </c>
      <c r="C89" s="29"/>
      <c r="D89" s="29"/>
      <c r="E89" s="45" t="s">
        <v>16</v>
      </c>
      <c r="F89" s="45" t="s">
        <v>16</v>
      </c>
      <c r="G89" s="45" t="s">
        <v>16</v>
      </c>
      <c r="H89" s="45" t="s">
        <v>16</v>
      </c>
      <c r="I89" s="48">
        <f t="shared" si="1"/>
        <v>0</v>
      </c>
    </row>
    <row r="90" spans="1:9" ht="15" customHeight="1" x14ac:dyDescent="0.2">
      <c r="A90" s="14"/>
      <c r="B90" s="29" t="s">
        <v>93</v>
      </c>
      <c r="C90" s="29"/>
      <c r="D90" s="29"/>
      <c r="E90" s="45" t="s">
        <v>16</v>
      </c>
      <c r="F90" s="45" t="s">
        <v>16</v>
      </c>
      <c r="G90" s="45" t="s">
        <v>16</v>
      </c>
      <c r="H90" s="45" t="s">
        <v>16</v>
      </c>
      <c r="I90" s="48">
        <f t="shared" si="1"/>
        <v>0</v>
      </c>
    </row>
    <row r="91" spans="1:9" ht="15" customHeight="1" x14ac:dyDescent="0.2">
      <c r="A91" s="14"/>
      <c r="B91" s="29" t="s">
        <v>94</v>
      </c>
      <c r="C91" s="29"/>
      <c r="D91" s="29"/>
      <c r="E91" s="45" t="s">
        <v>16</v>
      </c>
      <c r="F91" s="45" t="s">
        <v>16</v>
      </c>
      <c r="G91" s="45" t="s">
        <v>16</v>
      </c>
      <c r="H91" s="45" t="s">
        <v>261</v>
      </c>
      <c r="I91" s="48">
        <f t="shared" si="1"/>
        <v>0</v>
      </c>
    </row>
    <row r="92" spans="1:9" ht="15" customHeight="1" x14ac:dyDescent="0.2">
      <c r="A92" s="14"/>
      <c r="B92" s="29" t="s">
        <v>90</v>
      </c>
      <c r="C92" s="29"/>
      <c r="D92" s="29"/>
      <c r="E92" s="45"/>
      <c r="F92" s="45"/>
      <c r="G92" s="45"/>
      <c r="H92" s="45"/>
      <c r="I92" s="48"/>
    </row>
    <row r="93" spans="1:9" ht="15" customHeight="1" x14ac:dyDescent="0.2">
      <c r="A93" s="14"/>
      <c r="B93" s="29" t="s">
        <v>95</v>
      </c>
      <c r="C93" s="29"/>
      <c r="D93" s="29"/>
      <c r="E93" s="45" t="s">
        <v>16</v>
      </c>
      <c r="F93" s="45" t="s">
        <v>16</v>
      </c>
      <c r="G93" s="45" t="s">
        <v>16</v>
      </c>
      <c r="H93" s="45" t="s">
        <v>16</v>
      </c>
      <c r="I93" s="48">
        <f t="shared" si="1"/>
        <v>0</v>
      </c>
    </row>
    <row r="94" spans="1:9" ht="15" customHeight="1" x14ac:dyDescent="0.2">
      <c r="A94" s="14"/>
      <c r="B94" s="29" t="s">
        <v>96</v>
      </c>
      <c r="C94" s="29"/>
      <c r="D94" s="29"/>
      <c r="E94" s="45" t="s">
        <v>16</v>
      </c>
      <c r="F94" s="45" t="s">
        <v>16</v>
      </c>
      <c r="G94" s="45" t="s">
        <v>16</v>
      </c>
      <c r="H94" s="45" t="s">
        <v>16</v>
      </c>
      <c r="I94" s="48">
        <f t="shared" si="1"/>
        <v>0</v>
      </c>
    </row>
    <row r="95" spans="1:9" ht="15" customHeight="1" x14ac:dyDescent="0.2">
      <c r="A95" s="14"/>
      <c r="B95" s="29" t="s">
        <v>97</v>
      </c>
      <c r="C95" s="29"/>
      <c r="D95" s="29"/>
      <c r="E95" s="45">
        <v>0</v>
      </c>
      <c r="F95" s="45" t="s">
        <v>16</v>
      </c>
      <c r="G95" s="45" t="s">
        <v>16</v>
      </c>
      <c r="H95" s="45" t="s">
        <v>16</v>
      </c>
      <c r="I95" s="48">
        <f t="shared" si="1"/>
        <v>0</v>
      </c>
    </row>
    <row r="96" spans="1:9" ht="15" customHeight="1" x14ac:dyDescent="0.2">
      <c r="A96" s="14"/>
      <c r="B96" s="29" t="s">
        <v>98</v>
      </c>
      <c r="C96" s="29"/>
      <c r="D96" s="29"/>
      <c r="E96" s="45" t="s">
        <v>16</v>
      </c>
      <c r="F96" s="45" t="s">
        <v>16</v>
      </c>
      <c r="G96" s="45" t="s">
        <v>16</v>
      </c>
      <c r="H96" s="45" t="s">
        <v>261</v>
      </c>
      <c r="I96" s="48">
        <f t="shared" si="1"/>
        <v>0</v>
      </c>
    </row>
    <row r="97" spans="1:9" ht="15" customHeight="1" x14ac:dyDescent="0.2">
      <c r="A97" s="14"/>
      <c r="B97" s="39"/>
      <c r="C97" s="14"/>
      <c r="D97" s="39" t="s">
        <v>14</v>
      </c>
      <c r="E97" s="44" t="s">
        <v>380</v>
      </c>
      <c r="F97" s="27">
        <f>702.868624530042/100</f>
        <v>7</v>
      </c>
      <c r="G97" s="27">
        <f>874.98510321345/100</f>
        <v>9</v>
      </c>
      <c r="H97" s="27">
        <f>0/100</f>
        <v>0</v>
      </c>
      <c r="I97" s="28">
        <f>1602.85372774349/100</f>
        <v>16</v>
      </c>
    </row>
    <row r="98" spans="1:9" ht="15" customHeight="1" x14ac:dyDescent="0.2">
      <c r="A98" s="39"/>
      <c r="B98" s="39"/>
      <c r="C98" s="39"/>
      <c r="D98" s="39"/>
      <c r="E98" s="27"/>
      <c r="F98" s="27"/>
      <c r="G98" s="27"/>
      <c r="H98" s="27"/>
      <c r="I98" s="28"/>
    </row>
    <row r="99" spans="1:9" ht="15" customHeight="1" x14ac:dyDescent="0.2">
      <c r="A99" s="29" t="s">
        <v>7</v>
      </c>
      <c r="B99" s="29"/>
      <c r="C99" s="29"/>
      <c r="D99" s="29"/>
      <c r="E99" s="30"/>
      <c r="F99" s="30"/>
      <c r="G99" s="30"/>
      <c r="H99" s="30"/>
      <c r="I99" s="28"/>
    </row>
    <row r="100" spans="1:9" ht="15" customHeight="1" x14ac:dyDescent="0.2">
      <c r="A100" s="14"/>
      <c r="B100" s="29" t="s">
        <v>99</v>
      </c>
      <c r="C100" s="29"/>
      <c r="D100" s="29"/>
      <c r="E100" s="44" t="s">
        <v>380</v>
      </c>
      <c r="F100" s="45">
        <v>12</v>
      </c>
      <c r="G100" s="45" t="s">
        <v>16</v>
      </c>
      <c r="H100" s="45" t="s">
        <v>16</v>
      </c>
      <c r="I100" s="48">
        <f t="shared" si="1"/>
        <v>12</v>
      </c>
    </row>
    <row r="101" spans="1:9" ht="15" customHeight="1" x14ac:dyDescent="0.2">
      <c r="A101" s="14"/>
      <c r="B101" s="29" t="s">
        <v>100</v>
      </c>
      <c r="C101" s="29"/>
      <c r="D101" s="29"/>
      <c r="E101" s="45" t="s">
        <v>16</v>
      </c>
      <c r="F101" s="44" t="s">
        <v>380</v>
      </c>
      <c r="G101" s="45">
        <v>0</v>
      </c>
      <c r="H101" s="45" t="s">
        <v>16</v>
      </c>
      <c r="I101" s="48">
        <f t="shared" si="1"/>
        <v>0</v>
      </c>
    </row>
    <row r="102" spans="1:9" ht="15" customHeight="1" x14ac:dyDescent="0.2">
      <c r="A102" s="14"/>
      <c r="B102" s="29" t="s">
        <v>19</v>
      </c>
      <c r="C102" s="29"/>
      <c r="D102" s="29"/>
      <c r="E102" s="45">
        <v>0</v>
      </c>
      <c r="F102" s="45">
        <v>18</v>
      </c>
      <c r="G102" s="45">
        <v>8</v>
      </c>
      <c r="H102" s="45" t="s">
        <v>16</v>
      </c>
      <c r="I102" s="48">
        <f t="shared" si="1"/>
        <v>26</v>
      </c>
    </row>
    <row r="103" spans="1:9" ht="15" customHeight="1" x14ac:dyDescent="0.2">
      <c r="A103" s="14"/>
      <c r="B103" s="29" t="s">
        <v>101</v>
      </c>
      <c r="C103" s="29"/>
      <c r="D103" s="29"/>
      <c r="E103" s="45" t="s">
        <v>16</v>
      </c>
      <c r="F103" s="44" t="s">
        <v>380</v>
      </c>
      <c r="G103" s="45">
        <v>0</v>
      </c>
      <c r="H103" s="45" t="s">
        <v>261</v>
      </c>
      <c r="I103" s="48">
        <f t="shared" si="1"/>
        <v>0</v>
      </c>
    </row>
    <row r="104" spans="1:9" ht="15" customHeight="1" x14ac:dyDescent="0.2">
      <c r="A104" s="14"/>
      <c r="B104" s="29" t="s">
        <v>102</v>
      </c>
      <c r="C104" s="29"/>
      <c r="D104" s="29"/>
      <c r="E104" s="45" t="s">
        <v>16</v>
      </c>
      <c r="F104" s="45">
        <v>2</v>
      </c>
      <c r="G104" s="45">
        <v>0</v>
      </c>
      <c r="H104" s="45" t="s">
        <v>16</v>
      </c>
      <c r="I104" s="48">
        <f t="shared" si="1"/>
        <v>2</v>
      </c>
    </row>
    <row r="105" spans="1:9" ht="15" customHeight="1" x14ac:dyDescent="0.2">
      <c r="A105" s="14"/>
      <c r="B105" s="29" t="s">
        <v>103</v>
      </c>
      <c r="C105" s="29"/>
      <c r="D105" s="29"/>
      <c r="E105" s="45" t="s">
        <v>16</v>
      </c>
      <c r="F105" s="45" t="s">
        <v>16</v>
      </c>
      <c r="G105" s="45" t="s">
        <v>16</v>
      </c>
      <c r="H105" s="45" t="s">
        <v>16</v>
      </c>
      <c r="I105" s="48">
        <f t="shared" si="1"/>
        <v>0</v>
      </c>
    </row>
    <row r="106" spans="1:9" ht="15" customHeight="1" x14ac:dyDescent="0.2">
      <c r="A106" s="14"/>
      <c r="B106" s="29" t="s">
        <v>104</v>
      </c>
      <c r="C106" s="29"/>
      <c r="D106" s="29"/>
      <c r="E106" s="44" t="s">
        <v>380</v>
      </c>
      <c r="F106" s="45" t="s">
        <v>261</v>
      </c>
      <c r="G106" s="45" t="s">
        <v>16</v>
      </c>
      <c r="H106" s="45">
        <v>22</v>
      </c>
      <c r="I106" s="48">
        <f t="shared" si="1"/>
        <v>22</v>
      </c>
    </row>
    <row r="107" spans="1:9" ht="15" customHeight="1" x14ac:dyDescent="0.2">
      <c r="A107" s="14"/>
      <c r="B107" s="29" t="s">
        <v>105</v>
      </c>
      <c r="C107" s="29"/>
      <c r="D107" s="29"/>
      <c r="E107" s="44" t="s">
        <v>380</v>
      </c>
      <c r="F107" s="45" t="s">
        <v>16</v>
      </c>
      <c r="G107" s="45">
        <v>0</v>
      </c>
      <c r="H107" s="45" t="s">
        <v>16</v>
      </c>
      <c r="I107" s="44" t="s">
        <v>380</v>
      </c>
    </row>
    <row r="108" spans="1:9" ht="15" customHeight="1" x14ac:dyDescent="0.2">
      <c r="A108" s="14"/>
      <c r="B108" s="29" t="s">
        <v>106</v>
      </c>
      <c r="C108" s="29"/>
      <c r="D108" s="29"/>
      <c r="E108" s="45">
        <v>0</v>
      </c>
      <c r="F108" s="45" t="s">
        <v>16</v>
      </c>
      <c r="G108" s="45" t="s">
        <v>16</v>
      </c>
      <c r="H108" s="45" t="s">
        <v>261</v>
      </c>
      <c r="I108" s="48">
        <f t="shared" si="1"/>
        <v>0</v>
      </c>
    </row>
    <row r="109" spans="1:9" ht="15" customHeight="1" x14ac:dyDescent="0.2">
      <c r="A109" s="14"/>
      <c r="B109" s="29" t="s">
        <v>266</v>
      </c>
      <c r="C109" s="29"/>
      <c r="D109" s="29"/>
      <c r="E109" s="45" t="s">
        <v>261</v>
      </c>
      <c r="F109" s="45" t="s">
        <v>16</v>
      </c>
      <c r="G109" s="45" t="s">
        <v>261</v>
      </c>
      <c r="H109" s="45" t="s">
        <v>261</v>
      </c>
      <c r="I109" s="48">
        <f t="shared" si="1"/>
        <v>0</v>
      </c>
    </row>
    <row r="110" spans="1:9" ht="15" customHeight="1" x14ac:dyDescent="0.2">
      <c r="A110" s="14"/>
      <c r="B110" s="29" t="s">
        <v>107</v>
      </c>
      <c r="C110" s="29"/>
      <c r="D110" s="29"/>
      <c r="E110" s="45" t="s">
        <v>16</v>
      </c>
      <c r="F110" s="45" t="s">
        <v>16</v>
      </c>
      <c r="G110" s="45">
        <v>4</v>
      </c>
      <c r="H110" s="45" t="s">
        <v>16</v>
      </c>
      <c r="I110" s="48">
        <f t="shared" si="1"/>
        <v>4</v>
      </c>
    </row>
    <row r="111" spans="1:9" ht="15" customHeight="1" x14ac:dyDescent="0.2">
      <c r="A111" s="14"/>
      <c r="B111" s="29" t="s">
        <v>108</v>
      </c>
      <c r="C111" s="29"/>
      <c r="D111" s="29"/>
      <c r="E111" s="45">
        <v>0</v>
      </c>
      <c r="F111" s="45" t="s">
        <v>16</v>
      </c>
      <c r="G111" s="44" t="s">
        <v>380</v>
      </c>
      <c r="H111" s="45" t="s">
        <v>16</v>
      </c>
      <c r="I111" s="44" t="s">
        <v>380</v>
      </c>
    </row>
    <row r="112" spans="1:9" ht="15" customHeight="1" x14ac:dyDescent="0.2">
      <c r="A112" s="14"/>
      <c r="B112" s="29" t="s">
        <v>109</v>
      </c>
      <c r="C112" s="29"/>
      <c r="D112" s="29"/>
      <c r="E112" s="45" t="s">
        <v>16</v>
      </c>
      <c r="F112" s="45">
        <v>6</v>
      </c>
      <c r="G112" s="45" t="s">
        <v>16</v>
      </c>
      <c r="H112" s="45" t="s">
        <v>16</v>
      </c>
      <c r="I112" s="48">
        <f t="shared" si="1"/>
        <v>6</v>
      </c>
    </row>
    <row r="113" spans="1:9" ht="15" customHeight="1" x14ac:dyDescent="0.2">
      <c r="A113" s="14"/>
      <c r="B113" s="29" t="s">
        <v>110</v>
      </c>
      <c r="C113" s="29"/>
      <c r="D113" s="29"/>
      <c r="E113" s="45" t="s">
        <v>16</v>
      </c>
      <c r="F113" s="45" t="s">
        <v>16</v>
      </c>
      <c r="G113" s="45" t="s">
        <v>16</v>
      </c>
      <c r="H113" s="45" t="s">
        <v>261</v>
      </c>
      <c r="I113" s="48">
        <v>0</v>
      </c>
    </row>
    <row r="114" spans="1:9" ht="15" customHeight="1" x14ac:dyDescent="0.2">
      <c r="A114" s="14"/>
      <c r="B114" s="29" t="s">
        <v>43</v>
      </c>
      <c r="C114" s="29"/>
      <c r="D114" s="29"/>
      <c r="E114" s="45"/>
      <c r="F114" s="45"/>
      <c r="G114" s="45"/>
      <c r="H114" s="45"/>
      <c r="I114" s="48"/>
    </row>
    <row r="115" spans="1:9" ht="15" customHeight="1" x14ac:dyDescent="0.2">
      <c r="A115" s="14"/>
      <c r="B115" s="29" t="s">
        <v>7</v>
      </c>
      <c r="C115" s="29"/>
      <c r="D115" s="29"/>
      <c r="E115" s="44" t="s">
        <v>380</v>
      </c>
      <c r="F115" s="45" t="s">
        <v>16</v>
      </c>
      <c r="G115" s="45" t="s">
        <v>16</v>
      </c>
      <c r="H115" s="45" t="s">
        <v>16</v>
      </c>
      <c r="I115" s="44" t="s">
        <v>380</v>
      </c>
    </row>
    <row r="116" spans="1:9" ht="15" customHeight="1" x14ac:dyDescent="0.2">
      <c r="A116" s="14"/>
      <c r="B116" s="29" t="s">
        <v>111</v>
      </c>
      <c r="C116" s="29"/>
      <c r="D116" s="29"/>
      <c r="E116" s="45" t="s">
        <v>16</v>
      </c>
      <c r="F116" s="45" t="s">
        <v>16</v>
      </c>
      <c r="G116" s="45" t="s">
        <v>16</v>
      </c>
      <c r="H116" s="45" t="s">
        <v>261</v>
      </c>
      <c r="I116" s="48">
        <f t="shared" si="1"/>
        <v>0</v>
      </c>
    </row>
    <row r="117" spans="1:9" ht="15" customHeight="1" x14ac:dyDescent="0.2">
      <c r="A117" s="14"/>
      <c r="B117" s="29" t="s">
        <v>112</v>
      </c>
      <c r="C117" s="29"/>
      <c r="D117" s="29"/>
      <c r="E117" s="45" t="s">
        <v>16</v>
      </c>
      <c r="F117" s="45" t="s">
        <v>16</v>
      </c>
      <c r="G117" s="45" t="s">
        <v>16</v>
      </c>
      <c r="H117" s="45" t="s">
        <v>16</v>
      </c>
      <c r="I117" s="48">
        <f t="shared" si="1"/>
        <v>0</v>
      </c>
    </row>
    <row r="118" spans="1:9" ht="15" customHeight="1" x14ac:dyDescent="0.2">
      <c r="A118" s="14"/>
      <c r="B118" s="29" t="s">
        <v>113</v>
      </c>
      <c r="C118" s="29"/>
      <c r="D118" s="29"/>
      <c r="E118" s="45" t="s">
        <v>16</v>
      </c>
      <c r="F118" s="45" t="s">
        <v>16</v>
      </c>
      <c r="G118" s="45" t="s">
        <v>16</v>
      </c>
      <c r="H118" s="45" t="s">
        <v>16</v>
      </c>
      <c r="I118" s="48">
        <f t="shared" si="1"/>
        <v>0</v>
      </c>
    </row>
    <row r="119" spans="1:9" ht="15" customHeight="1" x14ac:dyDescent="0.2">
      <c r="A119" s="14"/>
      <c r="B119" s="29" t="s">
        <v>114</v>
      </c>
      <c r="C119" s="29"/>
      <c r="D119" s="29"/>
      <c r="E119" s="45" t="s">
        <v>16</v>
      </c>
      <c r="F119" s="45" t="s">
        <v>16</v>
      </c>
      <c r="G119" s="45" t="s">
        <v>261</v>
      </c>
      <c r="H119" s="45" t="s">
        <v>261</v>
      </c>
      <c r="I119" s="48">
        <f t="shared" si="1"/>
        <v>0</v>
      </c>
    </row>
    <row r="120" spans="1:9" ht="15" customHeight="1" x14ac:dyDescent="0.2">
      <c r="A120" s="14"/>
      <c r="B120" s="29" t="s">
        <v>115</v>
      </c>
      <c r="C120" s="29"/>
      <c r="D120" s="29"/>
      <c r="E120" s="45" t="s">
        <v>16</v>
      </c>
      <c r="F120" s="45" t="s">
        <v>16</v>
      </c>
      <c r="G120" s="45" t="s">
        <v>261</v>
      </c>
      <c r="H120" s="45" t="s">
        <v>16</v>
      </c>
      <c r="I120" s="48">
        <f t="shared" si="1"/>
        <v>0</v>
      </c>
    </row>
    <row r="121" spans="1:9" ht="15" customHeight="1" x14ac:dyDescent="0.2">
      <c r="A121" s="14"/>
      <c r="B121" s="29" t="s">
        <v>20</v>
      </c>
      <c r="C121" s="29"/>
      <c r="D121" s="29"/>
      <c r="E121" s="45" t="s">
        <v>16</v>
      </c>
      <c r="F121" s="45" t="s">
        <v>16</v>
      </c>
      <c r="G121" s="45" t="s">
        <v>16</v>
      </c>
      <c r="H121" s="45" t="s">
        <v>261</v>
      </c>
      <c r="I121" s="48">
        <f t="shared" si="1"/>
        <v>0</v>
      </c>
    </row>
    <row r="122" spans="1:9" ht="15" customHeight="1" x14ac:dyDescent="0.2">
      <c r="A122" s="14"/>
      <c r="B122" s="29" t="s">
        <v>116</v>
      </c>
      <c r="C122" s="29"/>
      <c r="D122" s="29"/>
      <c r="E122" s="45">
        <v>4</v>
      </c>
      <c r="F122" s="45" t="s">
        <v>16</v>
      </c>
      <c r="G122" s="45">
        <v>0</v>
      </c>
      <c r="H122" s="45" t="s">
        <v>16</v>
      </c>
      <c r="I122" s="48">
        <f t="shared" si="1"/>
        <v>4</v>
      </c>
    </row>
    <row r="123" spans="1:9" ht="15" customHeight="1" x14ac:dyDescent="0.2">
      <c r="A123" s="14"/>
      <c r="B123" s="29" t="s">
        <v>21</v>
      </c>
      <c r="C123" s="29"/>
      <c r="D123" s="29"/>
      <c r="E123" s="45">
        <v>0</v>
      </c>
      <c r="F123" s="45" t="s">
        <v>16</v>
      </c>
      <c r="G123" s="45">
        <v>8</v>
      </c>
      <c r="H123" s="45" t="s">
        <v>16</v>
      </c>
      <c r="I123" s="48">
        <f t="shared" si="1"/>
        <v>8</v>
      </c>
    </row>
    <row r="124" spans="1:9" ht="15" customHeight="1" x14ac:dyDescent="0.2">
      <c r="A124" s="14"/>
      <c r="B124" s="29" t="s">
        <v>117</v>
      </c>
      <c r="C124" s="29"/>
      <c r="D124" s="29"/>
      <c r="E124" s="45">
        <v>6</v>
      </c>
      <c r="F124" s="45" t="s">
        <v>16</v>
      </c>
      <c r="G124" s="45">
        <v>0</v>
      </c>
      <c r="H124" s="45" t="s">
        <v>16</v>
      </c>
      <c r="I124" s="48">
        <f t="shared" si="1"/>
        <v>6</v>
      </c>
    </row>
    <row r="125" spans="1:9" ht="15" customHeight="1" x14ac:dyDescent="0.2">
      <c r="A125" s="14"/>
      <c r="B125" s="29" t="s">
        <v>118</v>
      </c>
      <c r="C125" s="29"/>
      <c r="D125" s="29"/>
      <c r="E125" s="45" t="s">
        <v>16</v>
      </c>
      <c r="F125" s="45" t="s">
        <v>16</v>
      </c>
      <c r="G125" s="45" t="s">
        <v>261</v>
      </c>
      <c r="H125" s="45" t="s">
        <v>261</v>
      </c>
      <c r="I125" s="48">
        <f t="shared" si="1"/>
        <v>0</v>
      </c>
    </row>
    <row r="126" spans="1:9" ht="15" customHeight="1" x14ac:dyDescent="0.2">
      <c r="A126" s="14"/>
      <c r="B126" s="29" t="s">
        <v>119</v>
      </c>
      <c r="C126" s="29"/>
      <c r="D126" s="29"/>
      <c r="E126" s="45">
        <v>8</v>
      </c>
      <c r="F126" s="45" t="s">
        <v>16</v>
      </c>
      <c r="G126" s="45">
        <v>0</v>
      </c>
      <c r="H126" s="45">
        <v>0</v>
      </c>
      <c r="I126" s="48">
        <f t="shared" si="1"/>
        <v>8</v>
      </c>
    </row>
    <row r="127" spans="1:9" ht="15" customHeight="1" x14ac:dyDescent="0.2">
      <c r="A127" s="14"/>
      <c r="B127" s="29" t="s">
        <v>120</v>
      </c>
      <c r="C127" s="29"/>
      <c r="D127" s="29"/>
      <c r="E127" s="45" t="s">
        <v>16</v>
      </c>
      <c r="F127" s="45" t="s">
        <v>16</v>
      </c>
      <c r="G127" s="45" t="s">
        <v>16</v>
      </c>
      <c r="H127" s="45" t="s">
        <v>16</v>
      </c>
      <c r="I127" s="48">
        <f t="shared" si="1"/>
        <v>0</v>
      </c>
    </row>
    <row r="128" spans="1:9" ht="15" customHeight="1" x14ac:dyDescent="0.2">
      <c r="A128" s="14"/>
      <c r="B128" s="29" t="s">
        <v>121</v>
      </c>
      <c r="C128" s="29"/>
      <c r="D128" s="29"/>
      <c r="E128" s="45">
        <v>6</v>
      </c>
      <c r="F128" s="45" t="s">
        <v>16</v>
      </c>
      <c r="G128" s="45">
        <v>0</v>
      </c>
      <c r="H128" s="45" t="s">
        <v>16</v>
      </c>
      <c r="I128" s="48">
        <f t="shared" si="1"/>
        <v>6</v>
      </c>
    </row>
    <row r="129" spans="1:17" ht="15" customHeight="1" x14ac:dyDescent="0.2">
      <c r="A129" s="14"/>
      <c r="B129" s="29" t="s">
        <v>122</v>
      </c>
      <c r="C129" s="29"/>
      <c r="D129" s="29"/>
      <c r="E129" s="45" t="s">
        <v>16</v>
      </c>
      <c r="F129" s="45">
        <v>4</v>
      </c>
      <c r="G129" s="45">
        <v>0</v>
      </c>
      <c r="H129" s="45" t="s">
        <v>16</v>
      </c>
      <c r="I129" s="48">
        <f t="shared" si="1"/>
        <v>4</v>
      </c>
    </row>
    <row r="130" spans="1:17" ht="15" customHeight="1" x14ac:dyDescent="0.2">
      <c r="A130" s="14"/>
      <c r="B130" s="29" t="s">
        <v>123</v>
      </c>
      <c r="C130" s="29"/>
      <c r="D130" s="29"/>
      <c r="E130" s="45" t="s">
        <v>16</v>
      </c>
      <c r="F130" s="45" t="s">
        <v>16</v>
      </c>
      <c r="G130" s="45">
        <v>6</v>
      </c>
      <c r="H130" s="45" t="s">
        <v>16</v>
      </c>
      <c r="I130" s="48">
        <f t="shared" ref="I130:I196" si="2">SUM(E130:H130)</f>
        <v>6</v>
      </c>
    </row>
    <row r="131" spans="1:17" ht="15" customHeight="1" x14ac:dyDescent="0.2">
      <c r="A131" s="14"/>
      <c r="B131" s="29" t="s">
        <v>126</v>
      </c>
      <c r="C131" s="29"/>
      <c r="D131" s="29"/>
      <c r="E131" s="45" t="s">
        <v>16</v>
      </c>
      <c r="F131" s="45" t="s">
        <v>16</v>
      </c>
      <c r="G131" s="45" t="s">
        <v>261</v>
      </c>
      <c r="H131" s="45" t="s">
        <v>261</v>
      </c>
      <c r="I131" s="48">
        <f t="shared" si="2"/>
        <v>0</v>
      </c>
    </row>
    <row r="132" spans="1:17" ht="15" customHeight="1" x14ac:dyDescent="0.2">
      <c r="A132" s="14"/>
      <c r="B132" s="29" t="s">
        <v>124</v>
      </c>
      <c r="C132" s="29"/>
      <c r="D132" s="29"/>
      <c r="E132" s="45" t="s">
        <v>16</v>
      </c>
      <c r="F132" s="45" t="s">
        <v>16</v>
      </c>
      <c r="G132" s="45" t="s">
        <v>261</v>
      </c>
      <c r="H132" s="45" t="s">
        <v>16</v>
      </c>
      <c r="I132" s="48">
        <f t="shared" si="2"/>
        <v>0</v>
      </c>
    </row>
    <row r="133" spans="1:17" ht="15" customHeight="1" x14ac:dyDescent="0.2">
      <c r="A133" s="14"/>
      <c r="B133" s="29" t="s">
        <v>125</v>
      </c>
      <c r="C133" s="29"/>
      <c r="D133" s="29"/>
      <c r="E133" s="45">
        <v>0</v>
      </c>
      <c r="F133" s="45">
        <v>6</v>
      </c>
      <c r="G133" s="45">
        <v>10</v>
      </c>
      <c r="H133" s="45" t="s">
        <v>16</v>
      </c>
      <c r="I133" s="48">
        <f t="shared" si="2"/>
        <v>16</v>
      </c>
    </row>
    <row r="134" spans="1:17" ht="15" customHeight="1" x14ac:dyDescent="0.2">
      <c r="A134" s="14"/>
      <c r="B134" s="29" t="s">
        <v>127</v>
      </c>
      <c r="C134" s="29"/>
      <c r="D134" s="29"/>
      <c r="E134" s="45" t="s">
        <v>16</v>
      </c>
      <c r="F134" s="45" t="s">
        <v>16</v>
      </c>
      <c r="G134" s="45" t="s">
        <v>16</v>
      </c>
      <c r="H134" s="45" t="s">
        <v>261</v>
      </c>
      <c r="I134" s="48">
        <f t="shared" si="2"/>
        <v>0</v>
      </c>
    </row>
    <row r="135" spans="1:17" ht="15" customHeight="1" x14ac:dyDescent="0.2">
      <c r="A135" s="14"/>
      <c r="B135" s="29" t="s">
        <v>128</v>
      </c>
      <c r="C135" s="29"/>
      <c r="D135" s="29"/>
      <c r="E135" s="45">
        <v>0</v>
      </c>
      <c r="F135" s="45">
        <v>2</v>
      </c>
      <c r="G135" s="44" t="s">
        <v>380</v>
      </c>
      <c r="H135" s="45" t="s">
        <v>16</v>
      </c>
      <c r="I135" s="48">
        <f t="shared" si="2"/>
        <v>2</v>
      </c>
      <c r="Q135" s="31"/>
    </row>
    <row r="136" spans="1:17" ht="15" customHeight="1" x14ac:dyDescent="0.2">
      <c r="A136" s="14"/>
      <c r="B136" s="29" t="s">
        <v>129</v>
      </c>
      <c r="C136" s="29"/>
      <c r="D136" s="29"/>
      <c r="E136" s="45">
        <v>0</v>
      </c>
      <c r="F136" s="45" t="s">
        <v>16</v>
      </c>
      <c r="G136" s="44" t="s">
        <v>380</v>
      </c>
      <c r="H136" s="45" t="s">
        <v>16</v>
      </c>
      <c r="I136" s="44" t="s">
        <v>380</v>
      </c>
    </row>
    <row r="137" spans="1:17" ht="15" customHeight="1" x14ac:dyDescent="0.2">
      <c r="A137" s="14"/>
      <c r="B137" s="29" t="s">
        <v>130</v>
      </c>
      <c r="C137" s="29"/>
      <c r="D137" s="29"/>
      <c r="E137" s="45" t="s">
        <v>16</v>
      </c>
      <c r="F137" s="45" t="s">
        <v>16</v>
      </c>
      <c r="G137" s="45" t="s">
        <v>16</v>
      </c>
      <c r="H137" s="45" t="s">
        <v>261</v>
      </c>
      <c r="I137" s="48">
        <f t="shared" si="2"/>
        <v>0</v>
      </c>
    </row>
    <row r="138" spans="1:17" ht="15" customHeight="1" x14ac:dyDescent="0.2">
      <c r="A138" s="14"/>
      <c r="B138" s="29" t="s">
        <v>131</v>
      </c>
      <c r="C138" s="29"/>
      <c r="D138" s="29"/>
      <c r="E138" s="45" t="s">
        <v>16</v>
      </c>
      <c r="F138" s="45">
        <v>4</v>
      </c>
      <c r="G138" s="44" t="s">
        <v>380</v>
      </c>
      <c r="H138" s="45" t="s">
        <v>16</v>
      </c>
      <c r="I138" s="48">
        <f t="shared" si="2"/>
        <v>4</v>
      </c>
    </row>
    <row r="139" spans="1:17" ht="15" customHeight="1" x14ac:dyDescent="0.2">
      <c r="A139" s="14"/>
      <c r="B139" s="29" t="s">
        <v>132</v>
      </c>
      <c r="C139" s="29"/>
      <c r="D139" s="29"/>
      <c r="E139" s="45" t="s">
        <v>261</v>
      </c>
      <c r="F139" s="45" t="s">
        <v>16</v>
      </c>
      <c r="G139" s="45" t="s">
        <v>261</v>
      </c>
      <c r="H139" s="45" t="s">
        <v>261</v>
      </c>
      <c r="I139" s="48">
        <f t="shared" si="2"/>
        <v>0</v>
      </c>
    </row>
    <row r="140" spans="1:17" ht="15" customHeight="1" x14ac:dyDescent="0.2">
      <c r="A140" s="14"/>
      <c r="B140" s="29" t="s">
        <v>133</v>
      </c>
      <c r="C140" s="29"/>
      <c r="D140" s="29"/>
      <c r="E140" s="45" t="s">
        <v>16</v>
      </c>
      <c r="F140" s="45">
        <v>2</v>
      </c>
      <c r="G140" s="44" t="s">
        <v>380</v>
      </c>
      <c r="H140" s="45" t="s">
        <v>16</v>
      </c>
      <c r="I140" s="48">
        <f t="shared" si="2"/>
        <v>2</v>
      </c>
    </row>
    <row r="141" spans="1:17" ht="15" customHeight="1" x14ac:dyDescent="0.2">
      <c r="A141" s="14"/>
      <c r="B141" s="29" t="s">
        <v>134</v>
      </c>
      <c r="C141" s="29"/>
      <c r="D141" s="29"/>
      <c r="E141" s="45">
        <v>0</v>
      </c>
      <c r="F141" s="45" t="s">
        <v>16</v>
      </c>
      <c r="G141" s="45">
        <v>2</v>
      </c>
      <c r="H141" s="45" t="s">
        <v>16</v>
      </c>
      <c r="I141" s="48">
        <f t="shared" si="2"/>
        <v>2</v>
      </c>
    </row>
    <row r="142" spans="1:17" ht="15" customHeight="1" x14ac:dyDescent="0.2">
      <c r="A142" s="14"/>
      <c r="B142" s="29" t="s">
        <v>135</v>
      </c>
      <c r="C142" s="29"/>
      <c r="D142" s="29"/>
      <c r="E142" s="45" t="s">
        <v>16</v>
      </c>
      <c r="F142" s="45" t="s">
        <v>16</v>
      </c>
      <c r="G142" s="45" t="s">
        <v>16</v>
      </c>
      <c r="H142" s="45" t="s">
        <v>16</v>
      </c>
      <c r="I142" s="48">
        <f t="shared" si="2"/>
        <v>0</v>
      </c>
    </row>
    <row r="143" spans="1:17" ht="15" customHeight="1" x14ac:dyDescent="0.2">
      <c r="A143" s="14"/>
      <c r="B143" s="29" t="s">
        <v>22</v>
      </c>
      <c r="C143" s="29"/>
      <c r="D143" s="29"/>
      <c r="E143" s="45" t="s">
        <v>16</v>
      </c>
      <c r="F143" s="45">
        <v>4</v>
      </c>
      <c r="G143" s="45" t="s">
        <v>261</v>
      </c>
      <c r="H143" s="45" t="s">
        <v>261</v>
      </c>
      <c r="I143" s="48">
        <f t="shared" si="2"/>
        <v>4</v>
      </c>
    </row>
    <row r="144" spans="1:17" ht="15" customHeight="1" x14ac:dyDescent="0.2">
      <c r="A144" s="14"/>
      <c r="B144" s="29" t="s">
        <v>136</v>
      </c>
      <c r="C144" s="29"/>
      <c r="D144" s="29"/>
      <c r="E144" s="45" t="s">
        <v>261</v>
      </c>
      <c r="F144" s="45" t="s">
        <v>16</v>
      </c>
      <c r="G144" s="45" t="s">
        <v>16</v>
      </c>
      <c r="H144" s="45" t="s">
        <v>261</v>
      </c>
      <c r="I144" s="48">
        <f t="shared" si="2"/>
        <v>0</v>
      </c>
    </row>
    <row r="145" spans="1:9" ht="15" customHeight="1" x14ac:dyDescent="0.2">
      <c r="A145" s="14"/>
      <c r="B145" s="29" t="s">
        <v>137</v>
      </c>
      <c r="C145" s="29"/>
      <c r="D145" s="29"/>
      <c r="E145" s="45" t="s">
        <v>16</v>
      </c>
      <c r="F145" s="45">
        <v>8</v>
      </c>
      <c r="G145" s="45" t="s">
        <v>16</v>
      </c>
      <c r="H145" s="45" t="s">
        <v>16</v>
      </c>
      <c r="I145" s="48">
        <f t="shared" si="2"/>
        <v>8</v>
      </c>
    </row>
    <row r="146" spans="1:9" ht="15" customHeight="1" x14ac:dyDescent="0.2">
      <c r="A146" s="14"/>
      <c r="B146" s="29" t="s">
        <v>138</v>
      </c>
      <c r="C146" s="29"/>
      <c r="D146" s="29"/>
      <c r="E146" s="45">
        <v>0</v>
      </c>
      <c r="F146" s="45" t="s">
        <v>16</v>
      </c>
      <c r="G146" s="44" t="s">
        <v>380</v>
      </c>
      <c r="H146" s="45" t="s">
        <v>16</v>
      </c>
      <c r="I146" s="44" t="s">
        <v>380</v>
      </c>
    </row>
    <row r="147" spans="1:9" ht="15" customHeight="1" x14ac:dyDescent="0.2">
      <c r="A147" s="14"/>
      <c r="B147" s="39"/>
      <c r="C147" s="14"/>
      <c r="D147" s="39" t="s">
        <v>14</v>
      </c>
      <c r="E147" s="27">
        <f>2536.52869177366/100</f>
        <v>25</v>
      </c>
      <c r="F147" s="27">
        <f>7009.35593841058/100</f>
        <v>70</v>
      </c>
      <c r="G147" s="27">
        <f>4354.00581842837/100</f>
        <v>44</v>
      </c>
      <c r="H147" s="44" t="s">
        <v>380</v>
      </c>
      <c r="I147" s="28">
        <f>13920.8904486126/100</f>
        <v>139</v>
      </c>
    </row>
    <row r="148" spans="1:9" ht="15" customHeight="1" x14ac:dyDescent="0.2">
      <c r="A148" s="39"/>
      <c r="B148" s="39"/>
      <c r="C148" s="39"/>
      <c r="D148" s="39"/>
      <c r="E148" s="27"/>
      <c r="F148" s="27"/>
      <c r="G148" s="27"/>
      <c r="H148" s="27"/>
      <c r="I148" s="28"/>
    </row>
    <row r="149" spans="1:9" ht="15" customHeight="1" x14ac:dyDescent="0.2">
      <c r="A149" s="29" t="s">
        <v>383</v>
      </c>
      <c r="B149" s="29"/>
      <c r="C149" s="29"/>
      <c r="D149" s="29"/>
      <c r="E149" s="30"/>
      <c r="F149" s="30"/>
      <c r="G149" s="30"/>
      <c r="H149" s="30"/>
      <c r="I149" s="28"/>
    </row>
    <row r="150" spans="1:9" ht="15" customHeight="1" x14ac:dyDescent="0.2">
      <c r="A150" s="14"/>
      <c r="B150" s="29" t="s">
        <v>139</v>
      </c>
      <c r="C150" s="29"/>
      <c r="D150" s="29"/>
      <c r="E150" s="45" t="s">
        <v>16</v>
      </c>
      <c r="F150" s="45" t="s">
        <v>16</v>
      </c>
      <c r="G150" s="45" t="s">
        <v>16</v>
      </c>
      <c r="H150" s="45" t="s">
        <v>261</v>
      </c>
      <c r="I150" s="48">
        <f t="shared" si="2"/>
        <v>0</v>
      </c>
    </row>
    <row r="151" spans="1:9" ht="15" customHeight="1" x14ac:dyDescent="0.2">
      <c r="A151" s="14"/>
      <c r="B151" s="29" t="s">
        <v>140</v>
      </c>
      <c r="C151" s="29"/>
      <c r="D151" s="29"/>
      <c r="E151" s="45" t="s">
        <v>16</v>
      </c>
      <c r="F151" s="45" t="s">
        <v>261</v>
      </c>
      <c r="G151" s="45" t="s">
        <v>16</v>
      </c>
      <c r="H151" s="45" t="s">
        <v>261</v>
      </c>
      <c r="I151" s="48">
        <f t="shared" si="2"/>
        <v>0</v>
      </c>
    </row>
    <row r="152" spans="1:9" ht="15" customHeight="1" x14ac:dyDescent="0.2">
      <c r="A152" s="14"/>
      <c r="B152" s="29" t="s">
        <v>141</v>
      </c>
      <c r="C152" s="29"/>
      <c r="D152" s="29"/>
      <c r="E152" s="45" t="s">
        <v>16</v>
      </c>
      <c r="F152" s="45" t="s">
        <v>16</v>
      </c>
      <c r="G152" s="45" t="s">
        <v>261</v>
      </c>
      <c r="H152" s="45" t="s">
        <v>261</v>
      </c>
      <c r="I152" s="48">
        <f t="shared" si="2"/>
        <v>0</v>
      </c>
    </row>
    <row r="153" spans="1:9" ht="15" customHeight="1" x14ac:dyDescent="0.2">
      <c r="A153" s="14"/>
      <c r="B153" s="29" t="s">
        <v>23</v>
      </c>
      <c r="C153" s="29"/>
      <c r="D153" s="29"/>
      <c r="E153" s="44" t="s">
        <v>380</v>
      </c>
      <c r="F153" s="45" t="s">
        <v>16</v>
      </c>
      <c r="G153" s="45" t="s">
        <v>261</v>
      </c>
      <c r="H153" s="45" t="s">
        <v>261</v>
      </c>
      <c r="I153" s="44" t="s">
        <v>380</v>
      </c>
    </row>
    <row r="154" spans="1:9" ht="15" customHeight="1" x14ac:dyDescent="0.2">
      <c r="A154" s="14"/>
      <c r="B154" s="29" t="s">
        <v>142</v>
      </c>
      <c r="C154" s="29"/>
      <c r="D154" s="29"/>
      <c r="E154" s="45" t="s">
        <v>16</v>
      </c>
      <c r="F154" s="45" t="s">
        <v>16</v>
      </c>
      <c r="G154" s="45" t="s">
        <v>16</v>
      </c>
      <c r="H154" s="45" t="s">
        <v>261</v>
      </c>
      <c r="I154" s="48">
        <f t="shared" si="2"/>
        <v>0</v>
      </c>
    </row>
    <row r="155" spans="1:9" ht="15" customHeight="1" x14ac:dyDescent="0.2">
      <c r="A155" s="14"/>
      <c r="B155" s="29" t="s">
        <v>143</v>
      </c>
      <c r="C155" s="29"/>
      <c r="D155" s="29"/>
      <c r="E155" s="45" t="s">
        <v>16</v>
      </c>
      <c r="F155" s="45" t="s">
        <v>261</v>
      </c>
      <c r="G155" s="45" t="s">
        <v>261</v>
      </c>
      <c r="H155" s="45" t="s">
        <v>261</v>
      </c>
      <c r="I155" s="48">
        <f t="shared" si="2"/>
        <v>0</v>
      </c>
    </row>
    <row r="156" spans="1:9" ht="15" customHeight="1" x14ac:dyDescent="0.2">
      <c r="A156" s="14"/>
      <c r="B156" s="39"/>
      <c r="C156" s="14"/>
      <c r="D156" s="39" t="s">
        <v>14</v>
      </c>
      <c r="E156" s="44" t="s">
        <v>380</v>
      </c>
      <c r="F156" s="30">
        <f>0/100</f>
        <v>0</v>
      </c>
      <c r="G156" s="30">
        <f>0/100</f>
        <v>0</v>
      </c>
      <c r="H156" s="30">
        <f>0/100</f>
        <v>0</v>
      </c>
      <c r="I156" s="44" t="s">
        <v>380</v>
      </c>
    </row>
    <row r="157" spans="1:9" ht="15" customHeight="1" x14ac:dyDescent="0.2">
      <c r="A157" s="39"/>
      <c r="B157" s="39"/>
      <c r="C157" s="39"/>
      <c r="D157" s="39"/>
      <c r="E157" s="30"/>
      <c r="F157" s="30"/>
      <c r="G157" s="30"/>
      <c r="H157" s="30"/>
      <c r="I157" s="28"/>
    </row>
    <row r="158" spans="1:9" ht="15" customHeight="1" x14ac:dyDescent="0.2">
      <c r="A158" s="29" t="s">
        <v>8</v>
      </c>
      <c r="B158" s="29"/>
      <c r="C158" s="29"/>
      <c r="D158" s="29"/>
      <c r="E158" s="30"/>
      <c r="F158" s="30"/>
      <c r="G158" s="30"/>
      <c r="H158" s="30"/>
      <c r="I158" s="28"/>
    </row>
    <row r="159" spans="1:9" ht="15" customHeight="1" x14ac:dyDescent="0.2">
      <c r="A159" s="14"/>
      <c r="B159" s="29" t="s">
        <v>144</v>
      </c>
      <c r="C159" s="29"/>
      <c r="D159" s="29"/>
      <c r="E159" s="45" t="s">
        <v>16</v>
      </c>
      <c r="F159" s="45" t="s">
        <v>16</v>
      </c>
      <c r="G159" s="45" t="s">
        <v>16</v>
      </c>
      <c r="H159" s="45" t="s">
        <v>16</v>
      </c>
      <c r="I159" s="48">
        <f t="shared" si="2"/>
        <v>0</v>
      </c>
    </row>
    <row r="160" spans="1:9" ht="15" customHeight="1" x14ac:dyDescent="0.2">
      <c r="A160" s="14"/>
      <c r="B160" s="29" t="s">
        <v>145</v>
      </c>
      <c r="C160" s="29"/>
      <c r="D160" s="29"/>
      <c r="E160" s="45" t="s">
        <v>16</v>
      </c>
      <c r="F160" s="45" t="s">
        <v>16</v>
      </c>
      <c r="G160" s="45" t="s">
        <v>16</v>
      </c>
      <c r="H160" s="45" t="s">
        <v>16</v>
      </c>
      <c r="I160" s="48">
        <f t="shared" si="2"/>
        <v>0</v>
      </c>
    </row>
    <row r="161" spans="1:9" ht="15" customHeight="1" x14ac:dyDescent="0.2">
      <c r="A161" s="14"/>
      <c r="B161" s="29" t="s">
        <v>146</v>
      </c>
      <c r="C161" s="29"/>
      <c r="D161" s="29"/>
      <c r="E161" s="45" t="s">
        <v>16</v>
      </c>
      <c r="F161" s="45" t="s">
        <v>16</v>
      </c>
      <c r="G161" s="45" t="s">
        <v>16</v>
      </c>
      <c r="H161" s="45" t="s">
        <v>16</v>
      </c>
      <c r="I161" s="48">
        <f t="shared" si="2"/>
        <v>0</v>
      </c>
    </row>
    <row r="162" spans="1:9" ht="15" customHeight="1" x14ac:dyDescent="0.2">
      <c r="A162" s="14"/>
      <c r="B162" s="29" t="s">
        <v>147</v>
      </c>
      <c r="C162" s="29"/>
      <c r="D162" s="29"/>
      <c r="E162" s="45" t="s">
        <v>16</v>
      </c>
      <c r="F162" s="45" t="s">
        <v>16</v>
      </c>
      <c r="G162" s="45" t="s">
        <v>261</v>
      </c>
      <c r="H162" s="45" t="s">
        <v>16</v>
      </c>
      <c r="I162" s="48">
        <f t="shared" si="2"/>
        <v>0</v>
      </c>
    </row>
    <row r="163" spans="1:9" ht="15" customHeight="1" x14ac:dyDescent="0.2">
      <c r="A163" s="14"/>
      <c r="B163" s="29" t="s">
        <v>148</v>
      </c>
      <c r="C163" s="29"/>
      <c r="D163" s="29"/>
      <c r="E163" s="45" t="s">
        <v>16</v>
      </c>
      <c r="F163" s="45" t="s">
        <v>16</v>
      </c>
      <c r="G163" s="45" t="s">
        <v>16</v>
      </c>
      <c r="H163" s="45" t="s">
        <v>16</v>
      </c>
      <c r="I163" s="48">
        <f t="shared" si="2"/>
        <v>0</v>
      </c>
    </row>
    <row r="164" spans="1:9" ht="15" customHeight="1" x14ac:dyDescent="0.2">
      <c r="A164" s="14"/>
      <c r="B164" s="29" t="s">
        <v>149</v>
      </c>
      <c r="C164" s="29"/>
      <c r="D164" s="29"/>
      <c r="E164" s="45" t="s">
        <v>16</v>
      </c>
      <c r="F164" s="45" t="s">
        <v>16</v>
      </c>
      <c r="G164" s="45" t="s">
        <v>261</v>
      </c>
      <c r="H164" s="45" t="s">
        <v>261</v>
      </c>
      <c r="I164" s="48">
        <f t="shared" si="2"/>
        <v>0</v>
      </c>
    </row>
    <row r="165" spans="1:9" ht="15" customHeight="1" x14ac:dyDescent="0.2">
      <c r="A165" s="14"/>
      <c r="B165" s="29" t="s">
        <v>385</v>
      </c>
      <c r="C165" s="29"/>
      <c r="D165" s="29"/>
      <c r="E165" s="45"/>
      <c r="F165" s="45"/>
      <c r="G165" s="45"/>
      <c r="H165" s="45"/>
      <c r="I165" s="48"/>
    </row>
    <row r="166" spans="1:9" ht="15" customHeight="1" x14ac:dyDescent="0.2">
      <c r="A166" s="14"/>
      <c r="B166" s="14"/>
      <c r="C166" s="29" t="s">
        <v>384</v>
      </c>
      <c r="D166" s="29"/>
      <c r="E166" s="45" t="s">
        <v>16</v>
      </c>
      <c r="F166" s="45" t="s">
        <v>261</v>
      </c>
      <c r="G166" s="45" t="s">
        <v>261</v>
      </c>
      <c r="H166" s="45" t="s">
        <v>261</v>
      </c>
      <c r="I166" s="48">
        <f t="shared" si="2"/>
        <v>0</v>
      </c>
    </row>
    <row r="167" spans="1:9" ht="15" customHeight="1" x14ac:dyDescent="0.2">
      <c r="A167" s="14"/>
      <c r="B167" s="29" t="s">
        <v>150</v>
      </c>
      <c r="C167" s="29"/>
      <c r="D167" s="29"/>
      <c r="E167" s="45" t="s">
        <v>16</v>
      </c>
      <c r="F167" s="45" t="s">
        <v>16</v>
      </c>
      <c r="G167" s="45" t="s">
        <v>16</v>
      </c>
      <c r="H167" s="45" t="s">
        <v>16</v>
      </c>
      <c r="I167" s="48">
        <f t="shared" si="2"/>
        <v>0</v>
      </c>
    </row>
    <row r="168" spans="1:9" ht="15" customHeight="1" x14ac:dyDescent="0.2">
      <c r="A168" s="14"/>
      <c r="B168" s="29" t="s">
        <v>151</v>
      </c>
      <c r="C168" s="29"/>
      <c r="D168" s="29"/>
      <c r="E168" s="45">
        <v>0</v>
      </c>
      <c r="F168" s="45">
        <v>2</v>
      </c>
      <c r="G168" s="44" t="s">
        <v>380</v>
      </c>
      <c r="H168" s="45">
        <v>303</v>
      </c>
      <c r="I168" s="48">
        <f t="shared" si="2"/>
        <v>305</v>
      </c>
    </row>
    <row r="169" spans="1:9" ht="15" customHeight="1" x14ac:dyDescent="0.2">
      <c r="A169" s="14"/>
      <c r="B169" s="29" t="s">
        <v>152</v>
      </c>
      <c r="C169" s="29"/>
      <c r="D169" s="29"/>
      <c r="E169" s="45" t="s">
        <v>16</v>
      </c>
      <c r="F169" s="45" t="s">
        <v>16</v>
      </c>
      <c r="G169" s="45" t="s">
        <v>16</v>
      </c>
      <c r="H169" s="45" t="s">
        <v>16</v>
      </c>
      <c r="I169" s="48">
        <f t="shared" si="2"/>
        <v>0</v>
      </c>
    </row>
    <row r="170" spans="1:9" ht="15" customHeight="1" x14ac:dyDescent="0.2">
      <c r="A170" s="14"/>
      <c r="B170" s="29" t="s">
        <v>153</v>
      </c>
      <c r="C170" s="29"/>
      <c r="D170" s="29"/>
      <c r="E170" s="45" t="s">
        <v>16</v>
      </c>
      <c r="F170" s="45">
        <v>4</v>
      </c>
      <c r="G170" s="45" t="s">
        <v>16</v>
      </c>
      <c r="H170" s="45" t="s">
        <v>16</v>
      </c>
      <c r="I170" s="48">
        <f t="shared" si="2"/>
        <v>4</v>
      </c>
    </row>
    <row r="171" spans="1:9" ht="15" customHeight="1" x14ac:dyDescent="0.2">
      <c r="A171" s="14"/>
      <c r="B171" s="29" t="s">
        <v>154</v>
      </c>
      <c r="C171" s="29"/>
      <c r="D171" s="29"/>
      <c r="E171" s="45" t="s">
        <v>16</v>
      </c>
      <c r="F171" s="45" t="s">
        <v>261</v>
      </c>
      <c r="G171" s="45" t="s">
        <v>261</v>
      </c>
      <c r="H171" s="45" t="s">
        <v>16</v>
      </c>
      <c r="I171" s="48">
        <f t="shared" si="2"/>
        <v>0</v>
      </c>
    </row>
    <row r="172" spans="1:9" ht="15" customHeight="1" x14ac:dyDescent="0.2">
      <c r="A172" s="14"/>
      <c r="B172" s="29" t="s">
        <v>155</v>
      </c>
      <c r="C172" s="29"/>
      <c r="D172" s="29"/>
      <c r="E172" s="45" t="s">
        <v>16</v>
      </c>
      <c r="F172" s="45" t="s">
        <v>16</v>
      </c>
      <c r="G172" s="45" t="s">
        <v>16</v>
      </c>
      <c r="H172" s="45" t="s">
        <v>16</v>
      </c>
      <c r="I172" s="48">
        <f t="shared" si="2"/>
        <v>0</v>
      </c>
    </row>
    <row r="173" spans="1:9" ht="15" customHeight="1" x14ac:dyDescent="0.2">
      <c r="A173" s="14"/>
      <c r="B173" s="29" t="s">
        <v>156</v>
      </c>
      <c r="C173" s="29"/>
      <c r="D173" s="29"/>
      <c r="E173" s="45">
        <v>6</v>
      </c>
      <c r="F173" s="45" t="s">
        <v>16</v>
      </c>
      <c r="G173" s="45" t="s">
        <v>16</v>
      </c>
      <c r="H173" s="45" t="s">
        <v>16</v>
      </c>
      <c r="I173" s="48">
        <f t="shared" si="2"/>
        <v>6</v>
      </c>
    </row>
    <row r="174" spans="1:9" ht="15" customHeight="1" x14ac:dyDescent="0.2">
      <c r="A174" s="14"/>
      <c r="B174" s="29" t="s">
        <v>157</v>
      </c>
      <c r="C174" s="29"/>
      <c r="D174" s="29"/>
      <c r="E174" s="45" t="s">
        <v>16</v>
      </c>
      <c r="F174" s="45" t="s">
        <v>16</v>
      </c>
      <c r="G174" s="45" t="s">
        <v>16</v>
      </c>
      <c r="H174" s="45" t="s">
        <v>16</v>
      </c>
      <c r="I174" s="48">
        <f t="shared" si="2"/>
        <v>0</v>
      </c>
    </row>
    <row r="175" spans="1:9" ht="15" customHeight="1" x14ac:dyDescent="0.2">
      <c r="A175" s="14"/>
      <c r="B175" s="29" t="s">
        <v>267</v>
      </c>
      <c r="C175" s="29"/>
      <c r="D175" s="29"/>
      <c r="E175" s="45" t="s">
        <v>16</v>
      </c>
      <c r="F175" s="45" t="s">
        <v>16</v>
      </c>
      <c r="G175" s="45" t="s">
        <v>16</v>
      </c>
      <c r="H175" s="45" t="s">
        <v>16</v>
      </c>
      <c r="I175" s="48">
        <f t="shared" si="2"/>
        <v>0</v>
      </c>
    </row>
    <row r="176" spans="1:9" ht="15" customHeight="1" x14ac:dyDescent="0.2">
      <c r="A176" s="14"/>
      <c r="B176" s="29" t="s">
        <v>158</v>
      </c>
      <c r="C176" s="29"/>
      <c r="D176" s="29"/>
      <c r="E176" s="45">
        <v>2</v>
      </c>
      <c r="F176" s="45" t="s">
        <v>16</v>
      </c>
      <c r="G176" s="45" t="s">
        <v>16</v>
      </c>
      <c r="H176" s="45" t="s">
        <v>16</v>
      </c>
      <c r="I176" s="48">
        <f t="shared" si="2"/>
        <v>2</v>
      </c>
    </row>
    <row r="177" spans="1:9" ht="15" customHeight="1" x14ac:dyDescent="0.2">
      <c r="A177" s="14"/>
      <c r="B177" s="29" t="s">
        <v>159</v>
      </c>
      <c r="C177" s="29"/>
      <c r="D177" s="29"/>
      <c r="E177" s="45" t="s">
        <v>16</v>
      </c>
      <c r="F177" s="45" t="s">
        <v>16</v>
      </c>
      <c r="G177" s="45" t="s">
        <v>16</v>
      </c>
      <c r="H177" s="45" t="s">
        <v>16</v>
      </c>
      <c r="I177" s="48">
        <f t="shared" si="2"/>
        <v>0</v>
      </c>
    </row>
    <row r="178" spans="1:9" ht="15" customHeight="1" x14ac:dyDescent="0.2">
      <c r="A178" s="14"/>
      <c r="B178" s="29" t="s">
        <v>160</v>
      </c>
      <c r="C178" s="29"/>
      <c r="D178" s="29"/>
      <c r="E178" s="45" t="s">
        <v>16</v>
      </c>
      <c r="F178" s="45" t="s">
        <v>16</v>
      </c>
      <c r="G178" s="45" t="s">
        <v>16</v>
      </c>
      <c r="H178" s="45" t="s">
        <v>261</v>
      </c>
      <c r="I178" s="48">
        <f t="shared" si="2"/>
        <v>0</v>
      </c>
    </row>
    <row r="179" spans="1:9" ht="15" customHeight="1" x14ac:dyDescent="0.2">
      <c r="A179" s="14"/>
      <c r="B179" s="29" t="s">
        <v>161</v>
      </c>
      <c r="C179" s="29"/>
      <c r="D179" s="29"/>
      <c r="E179" s="45" t="s">
        <v>16</v>
      </c>
      <c r="F179" s="45" t="s">
        <v>16</v>
      </c>
      <c r="G179" s="45" t="s">
        <v>16</v>
      </c>
      <c r="H179" s="45" t="s">
        <v>16</v>
      </c>
      <c r="I179" s="48">
        <f t="shared" si="2"/>
        <v>0</v>
      </c>
    </row>
    <row r="180" spans="1:9" ht="15" customHeight="1" x14ac:dyDescent="0.2">
      <c r="A180" s="14"/>
      <c r="B180" s="29" t="s">
        <v>162</v>
      </c>
      <c r="C180" s="29"/>
      <c r="D180" s="29"/>
      <c r="E180" s="45" t="s">
        <v>16</v>
      </c>
      <c r="F180" s="45" t="s">
        <v>16</v>
      </c>
      <c r="G180" s="45" t="s">
        <v>16</v>
      </c>
      <c r="H180" s="45" t="s">
        <v>16</v>
      </c>
      <c r="I180" s="48">
        <f t="shared" si="2"/>
        <v>0</v>
      </c>
    </row>
    <row r="181" spans="1:9" ht="15" customHeight="1" x14ac:dyDescent="0.2">
      <c r="A181" s="14"/>
      <c r="B181" s="29" t="s">
        <v>163</v>
      </c>
      <c r="C181" s="29"/>
      <c r="D181" s="29"/>
      <c r="E181" s="45" t="s">
        <v>16</v>
      </c>
      <c r="F181" s="45" t="s">
        <v>16</v>
      </c>
      <c r="G181" s="45" t="s">
        <v>16</v>
      </c>
      <c r="H181" s="45" t="s">
        <v>16</v>
      </c>
      <c r="I181" s="48">
        <f t="shared" si="2"/>
        <v>0</v>
      </c>
    </row>
    <row r="182" spans="1:9" ht="15" customHeight="1" x14ac:dyDescent="0.2">
      <c r="A182" s="14"/>
      <c r="B182" s="29" t="s">
        <v>164</v>
      </c>
      <c r="C182" s="29"/>
      <c r="D182" s="29"/>
      <c r="E182" s="45" t="s">
        <v>16</v>
      </c>
      <c r="F182" s="45" t="s">
        <v>16</v>
      </c>
      <c r="G182" s="45" t="s">
        <v>261</v>
      </c>
      <c r="H182" s="45" t="s">
        <v>261</v>
      </c>
      <c r="I182" s="48">
        <f t="shared" si="2"/>
        <v>0</v>
      </c>
    </row>
    <row r="183" spans="1:9" ht="15" customHeight="1" x14ac:dyDescent="0.2">
      <c r="A183" s="14"/>
      <c r="B183" s="29" t="s">
        <v>165</v>
      </c>
      <c r="C183" s="29"/>
      <c r="D183" s="29"/>
      <c r="E183" s="45">
        <v>8</v>
      </c>
      <c r="F183" s="45">
        <v>50</v>
      </c>
      <c r="G183" s="45" t="s">
        <v>16</v>
      </c>
      <c r="H183" s="45">
        <v>2</v>
      </c>
      <c r="I183" s="48">
        <f t="shared" si="2"/>
        <v>60</v>
      </c>
    </row>
    <row r="184" spans="1:9" ht="15" customHeight="1" x14ac:dyDescent="0.2">
      <c r="A184" s="14"/>
      <c r="B184" s="29" t="s">
        <v>166</v>
      </c>
      <c r="C184" s="29"/>
      <c r="D184" s="29"/>
      <c r="E184" s="45" t="s">
        <v>16</v>
      </c>
      <c r="F184" s="45" t="s">
        <v>16</v>
      </c>
      <c r="G184" s="45" t="s">
        <v>16</v>
      </c>
      <c r="H184" s="45" t="s">
        <v>16</v>
      </c>
      <c r="I184" s="48">
        <f t="shared" si="2"/>
        <v>0</v>
      </c>
    </row>
    <row r="185" spans="1:9" ht="15" customHeight="1" x14ac:dyDescent="0.2">
      <c r="A185" s="14"/>
      <c r="B185" s="29" t="s">
        <v>167</v>
      </c>
      <c r="C185" s="29"/>
      <c r="D185" s="29"/>
      <c r="E185" s="45" t="s">
        <v>16</v>
      </c>
      <c r="F185" s="45" t="s">
        <v>16</v>
      </c>
      <c r="G185" s="45" t="s">
        <v>16</v>
      </c>
      <c r="H185" s="45" t="s">
        <v>261</v>
      </c>
      <c r="I185" s="48">
        <f t="shared" si="2"/>
        <v>0</v>
      </c>
    </row>
    <row r="186" spans="1:9" ht="15" customHeight="1" x14ac:dyDescent="0.2">
      <c r="A186" s="14"/>
      <c r="B186" s="29" t="s">
        <v>168</v>
      </c>
      <c r="C186" s="29"/>
      <c r="D186" s="29"/>
      <c r="E186" s="45" t="s">
        <v>16</v>
      </c>
      <c r="F186" s="45" t="s">
        <v>16</v>
      </c>
      <c r="G186" s="45" t="s">
        <v>16</v>
      </c>
      <c r="H186" s="45" t="s">
        <v>16</v>
      </c>
      <c r="I186" s="48">
        <f t="shared" si="2"/>
        <v>0</v>
      </c>
    </row>
    <row r="187" spans="1:9" ht="15" customHeight="1" x14ac:dyDescent="0.2">
      <c r="A187" s="14"/>
      <c r="B187" s="39"/>
      <c r="C187" s="14"/>
      <c r="D187" s="39" t="s">
        <v>14</v>
      </c>
      <c r="E187" s="27">
        <f>1453.82266300079/100</f>
        <v>15</v>
      </c>
      <c r="F187" s="27">
        <f>5482.50369603785/100</f>
        <v>55</v>
      </c>
      <c r="G187" s="44" t="s">
        <v>380</v>
      </c>
      <c r="H187" s="27">
        <f>836.653163808397/100</f>
        <v>8</v>
      </c>
      <c r="I187" s="28">
        <f>7782.80536554366/100</f>
        <v>78</v>
      </c>
    </row>
    <row r="188" spans="1:9" ht="15" customHeight="1" x14ac:dyDescent="0.2">
      <c r="A188" s="39"/>
      <c r="B188" s="39"/>
      <c r="C188" s="39"/>
      <c r="D188" s="39"/>
      <c r="E188" s="27"/>
      <c r="F188" s="27"/>
      <c r="G188" s="27"/>
      <c r="H188" s="27"/>
      <c r="I188" s="28"/>
    </row>
    <row r="189" spans="1:9" ht="15" customHeight="1" x14ac:dyDescent="0.2">
      <c r="A189" s="29" t="s">
        <v>9</v>
      </c>
      <c r="B189" s="29"/>
      <c r="C189" s="29"/>
      <c r="D189" s="29"/>
      <c r="E189" s="30"/>
      <c r="F189" s="30"/>
      <c r="G189" s="30"/>
      <c r="H189" s="30"/>
      <c r="I189" s="28"/>
    </row>
    <row r="190" spans="1:9" ht="15" customHeight="1" x14ac:dyDescent="0.2">
      <c r="A190" s="14"/>
      <c r="B190" s="29" t="s">
        <v>169</v>
      </c>
      <c r="C190" s="29"/>
      <c r="D190" s="29"/>
      <c r="E190" s="45">
        <v>0</v>
      </c>
      <c r="F190" s="45" t="s">
        <v>16</v>
      </c>
      <c r="G190" s="45">
        <v>10</v>
      </c>
      <c r="H190" s="45" t="s">
        <v>16</v>
      </c>
      <c r="I190" s="48">
        <f t="shared" si="2"/>
        <v>10</v>
      </c>
    </row>
    <row r="191" spans="1:9" ht="15" customHeight="1" x14ac:dyDescent="0.2">
      <c r="A191" s="14"/>
      <c r="B191" s="29" t="s">
        <v>170</v>
      </c>
      <c r="C191" s="29"/>
      <c r="D191" s="29"/>
      <c r="E191" s="45" t="s">
        <v>16</v>
      </c>
      <c r="F191" s="45" t="s">
        <v>16</v>
      </c>
      <c r="G191" s="45" t="s">
        <v>16</v>
      </c>
      <c r="H191" s="45" t="s">
        <v>16</v>
      </c>
      <c r="I191" s="48">
        <f t="shared" si="2"/>
        <v>0</v>
      </c>
    </row>
    <row r="192" spans="1:9" ht="15" customHeight="1" x14ac:dyDescent="0.2">
      <c r="A192" s="14"/>
      <c r="B192" s="29" t="s">
        <v>171</v>
      </c>
      <c r="C192" s="29"/>
      <c r="D192" s="29"/>
      <c r="E192" s="45" t="s">
        <v>16</v>
      </c>
      <c r="F192" s="45" t="s">
        <v>16</v>
      </c>
      <c r="G192" s="45" t="s">
        <v>16</v>
      </c>
      <c r="H192" s="45" t="s">
        <v>16</v>
      </c>
      <c r="I192" s="48">
        <f t="shared" si="2"/>
        <v>0</v>
      </c>
    </row>
    <row r="193" spans="1:9" ht="15" customHeight="1" x14ac:dyDescent="0.2">
      <c r="A193" s="14"/>
      <c r="B193" s="29" t="s">
        <v>172</v>
      </c>
      <c r="C193" s="29"/>
      <c r="D193" s="29"/>
      <c r="E193" s="45" t="s">
        <v>16</v>
      </c>
      <c r="F193" s="45">
        <v>6</v>
      </c>
      <c r="G193" s="45" t="s">
        <v>16</v>
      </c>
      <c r="H193" s="45" t="s">
        <v>16</v>
      </c>
      <c r="I193" s="48">
        <f t="shared" si="2"/>
        <v>6</v>
      </c>
    </row>
    <row r="194" spans="1:9" ht="15" customHeight="1" x14ac:dyDescent="0.2">
      <c r="A194" s="14"/>
      <c r="B194" s="29" t="s">
        <v>173</v>
      </c>
      <c r="C194" s="29"/>
      <c r="D194" s="29"/>
      <c r="E194" s="45" t="s">
        <v>16</v>
      </c>
      <c r="F194" s="45" t="s">
        <v>16</v>
      </c>
      <c r="G194" s="45" t="s">
        <v>16</v>
      </c>
      <c r="H194" s="45" t="s">
        <v>261</v>
      </c>
      <c r="I194" s="48">
        <f t="shared" si="2"/>
        <v>0</v>
      </c>
    </row>
    <row r="195" spans="1:9" ht="15" customHeight="1" x14ac:dyDescent="0.2">
      <c r="A195" s="14"/>
      <c r="B195" s="29" t="s">
        <v>174</v>
      </c>
      <c r="C195" s="29"/>
      <c r="D195" s="29"/>
      <c r="E195" s="45" t="s">
        <v>16</v>
      </c>
      <c r="F195" s="45" t="s">
        <v>16</v>
      </c>
      <c r="G195" s="45" t="s">
        <v>261</v>
      </c>
      <c r="H195" s="45" t="s">
        <v>16</v>
      </c>
      <c r="I195" s="48">
        <f t="shared" si="2"/>
        <v>0</v>
      </c>
    </row>
    <row r="196" spans="1:9" ht="15" customHeight="1" x14ac:dyDescent="0.2">
      <c r="A196" s="14"/>
      <c r="B196" s="29" t="s">
        <v>24</v>
      </c>
      <c r="C196" s="29"/>
      <c r="D196" s="29"/>
      <c r="E196" s="44" t="s">
        <v>380</v>
      </c>
      <c r="F196" s="45" t="s">
        <v>16</v>
      </c>
      <c r="G196" s="45">
        <v>4</v>
      </c>
      <c r="H196" s="45" t="s">
        <v>16</v>
      </c>
      <c r="I196" s="48">
        <f t="shared" si="2"/>
        <v>4</v>
      </c>
    </row>
    <row r="197" spans="1:9" ht="15" customHeight="1" x14ac:dyDescent="0.2">
      <c r="A197" s="14"/>
      <c r="B197" s="39"/>
      <c r="C197" s="14"/>
      <c r="D197" s="39" t="s">
        <v>14</v>
      </c>
      <c r="E197" s="44" t="s">
        <v>380</v>
      </c>
      <c r="F197" s="27">
        <f>526/100</f>
        <v>5</v>
      </c>
      <c r="G197" s="27">
        <f>1324.70070726238/100</f>
        <v>13</v>
      </c>
      <c r="H197" s="27">
        <f>0/100</f>
        <v>0</v>
      </c>
      <c r="I197" s="28">
        <f>1860.12006210109/100</f>
        <v>19</v>
      </c>
    </row>
    <row r="198" spans="1:9" ht="15" customHeight="1" x14ac:dyDescent="0.2">
      <c r="A198" s="39"/>
      <c r="B198" s="39"/>
      <c r="C198" s="39"/>
      <c r="D198" s="39"/>
      <c r="E198" s="27"/>
      <c r="F198" s="27"/>
      <c r="G198" s="27"/>
      <c r="H198" s="27"/>
      <c r="I198" s="28"/>
    </row>
    <row r="199" spans="1:9" ht="15" customHeight="1" x14ac:dyDescent="0.2">
      <c r="A199" s="29" t="s">
        <v>25</v>
      </c>
      <c r="B199" s="29"/>
      <c r="C199" s="29"/>
      <c r="D199" s="29"/>
      <c r="E199" s="30"/>
      <c r="F199" s="30"/>
      <c r="G199" s="30"/>
      <c r="H199" s="30"/>
      <c r="I199" s="28"/>
    </row>
    <row r="200" spans="1:9" ht="15" customHeight="1" x14ac:dyDescent="0.2">
      <c r="A200" s="14"/>
      <c r="B200" s="29" t="s">
        <v>263</v>
      </c>
      <c r="C200" s="29"/>
      <c r="D200" s="29"/>
      <c r="E200" s="45">
        <v>4</v>
      </c>
      <c r="F200" s="45" t="s">
        <v>16</v>
      </c>
      <c r="G200" s="45">
        <v>0</v>
      </c>
      <c r="H200" s="45" t="s">
        <v>16</v>
      </c>
      <c r="I200" s="48">
        <f t="shared" ref="I200:I273" si="3">SUM(E200:H200)</f>
        <v>4</v>
      </c>
    </row>
    <row r="201" spans="1:9" ht="15" customHeight="1" x14ac:dyDescent="0.2">
      <c r="A201" s="14"/>
      <c r="B201" s="29" t="s">
        <v>264</v>
      </c>
      <c r="C201" s="29"/>
      <c r="D201" s="29"/>
      <c r="E201" s="44" t="s">
        <v>380</v>
      </c>
      <c r="F201" s="45">
        <v>0</v>
      </c>
      <c r="G201" s="45" t="s">
        <v>261</v>
      </c>
      <c r="H201" s="45" t="s">
        <v>261</v>
      </c>
      <c r="I201" s="44" t="s">
        <v>380</v>
      </c>
    </row>
    <row r="202" spans="1:9" ht="15" customHeight="1" x14ac:dyDescent="0.2">
      <c r="A202" s="14"/>
      <c r="B202" s="29" t="s">
        <v>175</v>
      </c>
      <c r="C202" s="29"/>
      <c r="D202" s="29"/>
      <c r="E202" s="44" t="s">
        <v>380</v>
      </c>
      <c r="F202" s="45" t="s">
        <v>16</v>
      </c>
      <c r="G202" s="45" t="s">
        <v>16</v>
      </c>
      <c r="H202" s="45" t="s">
        <v>261</v>
      </c>
      <c r="I202" s="44" t="s">
        <v>380</v>
      </c>
    </row>
    <row r="203" spans="1:9" ht="15" customHeight="1" x14ac:dyDescent="0.2">
      <c r="A203" s="14"/>
      <c r="B203" s="29" t="s">
        <v>176</v>
      </c>
      <c r="C203" s="29"/>
      <c r="D203" s="29"/>
      <c r="E203" s="45">
        <v>0</v>
      </c>
      <c r="F203" s="45" t="s">
        <v>16</v>
      </c>
      <c r="G203" s="45" t="s">
        <v>16</v>
      </c>
      <c r="H203" s="45" t="s">
        <v>16</v>
      </c>
      <c r="I203" s="48">
        <f t="shared" si="3"/>
        <v>0</v>
      </c>
    </row>
    <row r="204" spans="1:9" ht="15" customHeight="1" x14ac:dyDescent="0.2">
      <c r="A204" s="14"/>
      <c r="B204" s="29" t="s">
        <v>177</v>
      </c>
      <c r="C204" s="29"/>
      <c r="D204" s="29"/>
      <c r="E204" s="45" t="s">
        <v>16</v>
      </c>
      <c r="F204" s="45" t="s">
        <v>261</v>
      </c>
      <c r="G204" s="45" t="s">
        <v>261</v>
      </c>
      <c r="H204" s="45" t="s">
        <v>261</v>
      </c>
      <c r="I204" s="48">
        <f t="shared" si="3"/>
        <v>0</v>
      </c>
    </row>
    <row r="205" spans="1:9" ht="15" customHeight="1" x14ac:dyDescent="0.2">
      <c r="A205" s="14"/>
      <c r="B205" s="29" t="s">
        <v>178</v>
      </c>
      <c r="C205" s="29"/>
      <c r="D205" s="29"/>
      <c r="E205" s="45" t="s">
        <v>261</v>
      </c>
      <c r="F205" s="45" t="s">
        <v>16</v>
      </c>
      <c r="G205" s="45" t="s">
        <v>261</v>
      </c>
      <c r="H205" s="45" t="s">
        <v>261</v>
      </c>
      <c r="I205" s="48">
        <f t="shared" si="3"/>
        <v>0</v>
      </c>
    </row>
    <row r="206" spans="1:9" ht="15" customHeight="1" x14ac:dyDescent="0.2">
      <c r="A206" s="14"/>
      <c r="B206" s="29" t="s">
        <v>179</v>
      </c>
      <c r="C206" s="29"/>
      <c r="D206" s="29"/>
      <c r="E206" s="45" t="s">
        <v>16</v>
      </c>
      <c r="F206" s="45" t="s">
        <v>16</v>
      </c>
      <c r="G206" s="45" t="s">
        <v>16</v>
      </c>
      <c r="H206" s="45" t="s">
        <v>261</v>
      </c>
      <c r="I206" s="48">
        <f t="shared" si="3"/>
        <v>0</v>
      </c>
    </row>
    <row r="207" spans="1:9" ht="15" customHeight="1" x14ac:dyDescent="0.2">
      <c r="A207" s="14"/>
      <c r="B207" s="29" t="s">
        <v>180</v>
      </c>
      <c r="C207" s="29"/>
      <c r="D207" s="29"/>
      <c r="E207" s="45">
        <v>0</v>
      </c>
      <c r="F207" s="45" t="s">
        <v>16</v>
      </c>
      <c r="G207" s="45" t="s">
        <v>16</v>
      </c>
      <c r="H207" s="45" t="s">
        <v>261</v>
      </c>
      <c r="I207" s="48">
        <f t="shared" si="3"/>
        <v>0</v>
      </c>
    </row>
    <row r="208" spans="1:9" ht="15" customHeight="1" x14ac:dyDescent="0.2">
      <c r="A208" s="14"/>
      <c r="B208" s="29" t="s">
        <v>387</v>
      </c>
      <c r="C208" s="29"/>
      <c r="D208" s="29"/>
      <c r="E208" s="45"/>
      <c r="F208" s="45"/>
      <c r="G208" s="45"/>
      <c r="H208" s="45"/>
      <c r="I208" s="48"/>
    </row>
    <row r="209" spans="1:9" ht="15" customHeight="1" x14ac:dyDescent="0.2">
      <c r="A209" s="14"/>
      <c r="B209" s="14"/>
      <c r="C209" s="29" t="s">
        <v>386</v>
      </c>
      <c r="D209" s="29"/>
      <c r="E209" s="45">
        <v>0</v>
      </c>
      <c r="F209" s="45" t="s">
        <v>16</v>
      </c>
      <c r="G209" s="44" t="s">
        <v>380</v>
      </c>
      <c r="H209" s="45" t="s">
        <v>16</v>
      </c>
      <c r="I209" s="44" t="s">
        <v>380</v>
      </c>
    </row>
    <row r="210" spans="1:9" ht="15" customHeight="1" x14ac:dyDescent="0.2">
      <c r="A210" s="14"/>
      <c r="B210" s="29" t="s">
        <v>181</v>
      </c>
      <c r="C210" s="29"/>
      <c r="D210" s="29"/>
      <c r="E210" s="45" t="s">
        <v>16</v>
      </c>
      <c r="F210" s="45" t="s">
        <v>16</v>
      </c>
      <c r="G210" s="45" t="s">
        <v>16</v>
      </c>
      <c r="H210" s="45" t="s">
        <v>16</v>
      </c>
      <c r="I210" s="48">
        <f t="shared" si="3"/>
        <v>0</v>
      </c>
    </row>
    <row r="211" spans="1:9" ht="15" customHeight="1" x14ac:dyDescent="0.2">
      <c r="A211" s="14"/>
      <c r="B211" s="29" t="s">
        <v>182</v>
      </c>
      <c r="C211" s="29"/>
      <c r="D211" s="29"/>
      <c r="E211" s="45" t="s">
        <v>16</v>
      </c>
      <c r="F211" s="45" t="s">
        <v>16</v>
      </c>
      <c r="G211" s="45" t="s">
        <v>16</v>
      </c>
      <c r="H211" s="45" t="s">
        <v>261</v>
      </c>
      <c r="I211" s="48">
        <f t="shared" si="3"/>
        <v>0</v>
      </c>
    </row>
    <row r="212" spans="1:9" ht="15" customHeight="1" x14ac:dyDescent="0.2">
      <c r="A212" s="14"/>
      <c r="B212" s="29" t="s">
        <v>183</v>
      </c>
      <c r="C212" s="29"/>
      <c r="D212" s="29"/>
      <c r="E212" s="45">
        <v>0</v>
      </c>
      <c r="F212" s="45" t="s">
        <v>16</v>
      </c>
      <c r="G212" s="45" t="s">
        <v>16</v>
      </c>
      <c r="H212" s="45" t="s">
        <v>261</v>
      </c>
      <c r="I212" s="48">
        <f t="shared" si="3"/>
        <v>0</v>
      </c>
    </row>
    <row r="213" spans="1:9" ht="15" customHeight="1" x14ac:dyDescent="0.2">
      <c r="A213" s="14"/>
      <c r="B213" s="29" t="s">
        <v>184</v>
      </c>
      <c r="C213" s="29"/>
      <c r="D213" s="29"/>
      <c r="E213" s="45" t="s">
        <v>16</v>
      </c>
      <c r="F213" s="45" t="s">
        <v>261</v>
      </c>
      <c r="G213" s="45" t="s">
        <v>16</v>
      </c>
      <c r="H213" s="45" t="s">
        <v>261</v>
      </c>
      <c r="I213" s="48">
        <f t="shared" si="3"/>
        <v>0</v>
      </c>
    </row>
    <row r="214" spans="1:9" ht="15" customHeight="1" x14ac:dyDescent="0.2">
      <c r="A214" s="14"/>
      <c r="B214" s="29" t="s">
        <v>185</v>
      </c>
      <c r="C214" s="29"/>
      <c r="D214" s="29"/>
      <c r="E214" s="45" t="s">
        <v>16</v>
      </c>
      <c r="F214" s="45" t="s">
        <v>16</v>
      </c>
      <c r="G214" s="45" t="s">
        <v>16</v>
      </c>
      <c r="H214" s="45" t="s">
        <v>16</v>
      </c>
      <c r="I214" s="48">
        <f t="shared" si="3"/>
        <v>0</v>
      </c>
    </row>
    <row r="215" spans="1:9" ht="15" customHeight="1" x14ac:dyDescent="0.2">
      <c r="A215" s="14"/>
      <c r="B215" s="39"/>
      <c r="C215" s="14"/>
      <c r="D215" s="39" t="s">
        <v>14</v>
      </c>
      <c r="E215" s="44" t="s">
        <v>380</v>
      </c>
      <c r="F215" s="27">
        <f>0/100</f>
        <v>0</v>
      </c>
      <c r="G215" s="44" t="s">
        <v>380</v>
      </c>
      <c r="H215" s="27">
        <f>0/100</f>
        <v>0</v>
      </c>
      <c r="I215" s="44" t="s">
        <v>380</v>
      </c>
    </row>
    <row r="216" spans="1:9" ht="15" customHeight="1" x14ac:dyDescent="0.2">
      <c r="A216" s="39"/>
      <c r="B216" s="39"/>
      <c r="C216" s="39"/>
      <c r="D216" s="39"/>
      <c r="E216" s="27"/>
      <c r="F216" s="27"/>
      <c r="G216" s="27"/>
      <c r="H216" s="27"/>
      <c r="I216" s="28"/>
    </row>
    <row r="217" spans="1:9" ht="15" customHeight="1" x14ac:dyDescent="0.2">
      <c r="A217" s="29" t="s">
        <v>10</v>
      </c>
      <c r="B217" s="29"/>
      <c r="C217" s="29"/>
      <c r="D217" s="29"/>
      <c r="E217" s="30"/>
      <c r="F217" s="30"/>
      <c r="G217" s="30"/>
      <c r="H217" s="30"/>
      <c r="I217" s="28"/>
    </row>
    <row r="218" spans="1:9" ht="15" customHeight="1" x14ac:dyDescent="0.2">
      <c r="A218" s="14"/>
      <c r="B218" s="29" t="s">
        <v>186</v>
      </c>
      <c r="C218" s="29"/>
      <c r="D218" s="29"/>
      <c r="E218" s="45" t="s">
        <v>16</v>
      </c>
      <c r="F218" s="45" t="s">
        <v>261</v>
      </c>
      <c r="G218" s="45" t="s">
        <v>261</v>
      </c>
      <c r="H218" s="45" t="s">
        <v>261</v>
      </c>
      <c r="I218" s="48">
        <f t="shared" si="3"/>
        <v>0</v>
      </c>
    </row>
    <row r="219" spans="1:9" ht="15" customHeight="1" x14ac:dyDescent="0.2">
      <c r="A219" s="14"/>
      <c r="B219" s="29" t="s">
        <v>187</v>
      </c>
      <c r="C219" s="29"/>
      <c r="D219" s="29"/>
      <c r="E219" s="45">
        <v>0</v>
      </c>
      <c r="F219" s="45" t="s">
        <v>16</v>
      </c>
      <c r="G219" s="45" t="s">
        <v>16</v>
      </c>
      <c r="H219" s="45" t="s">
        <v>16</v>
      </c>
      <c r="I219" s="48">
        <f t="shared" si="3"/>
        <v>0</v>
      </c>
    </row>
    <row r="220" spans="1:9" ht="15" customHeight="1" x14ac:dyDescent="0.2">
      <c r="A220" s="14"/>
      <c r="B220" s="29" t="s">
        <v>188</v>
      </c>
      <c r="C220" s="29"/>
      <c r="D220" s="29"/>
      <c r="E220" s="45">
        <v>0</v>
      </c>
      <c r="F220" s="45" t="s">
        <v>261</v>
      </c>
      <c r="G220" s="45" t="s">
        <v>261</v>
      </c>
      <c r="H220" s="45" t="s">
        <v>261</v>
      </c>
      <c r="I220" s="48">
        <f t="shared" si="3"/>
        <v>0</v>
      </c>
    </row>
    <row r="221" spans="1:9" ht="15" customHeight="1" x14ac:dyDescent="0.2">
      <c r="A221" s="14"/>
      <c r="B221" s="29" t="s">
        <v>189</v>
      </c>
      <c r="C221" s="29"/>
      <c r="D221" s="29"/>
      <c r="E221" s="45" t="s">
        <v>16</v>
      </c>
      <c r="F221" s="45" t="s">
        <v>261</v>
      </c>
      <c r="G221" s="45" t="s">
        <v>16</v>
      </c>
      <c r="H221" s="45" t="s">
        <v>261</v>
      </c>
      <c r="I221" s="48">
        <f t="shared" si="3"/>
        <v>0</v>
      </c>
    </row>
    <row r="222" spans="1:9" ht="15" customHeight="1" x14ac:dyDescent="0.2">
      <c r="A222" s="14"/>
      <c r="B222" s="29" t="s">
        <v>190</v>
      </c>
      <c r="C222" s="29"/>
      <c r="D222" s="29"/>
      <c r="E222" s="45">
        <v>0</v>
      </c>
      <c r="F222" s="45" t="s">
        <v>16</v>
      </c>
      <c r="G222" s="45" t="s">
        <v>261</v>
      </c>
      <c r="H222" s="45" t="s">
        <v>261</v>
      </c>
      <c r="I222" s="48">
        <f t="shared" si="3"/>
        <v>0</v>
      </c>
    </row>
    <row r="223" spans="1:9" ht="15" customHeight="1" x14ac:dyDescent="0.2">
      <c r="A223" s="14"/>
      <c r="B223" s="29" t="s">
        <v>191</v>
      </c>
      <c r="C223" s="29"/>
      <c r="D223" s="29"/>
      <c r="E223" s="45"/>
      <c r="F223" s="45"/>
      <c r="G223" s="45"/>
      <c r="H223" s="45"/>
      <c r="I223" s="48"/>
    </row>
    <row r="224" spans="1:9" ht="15" customHeight="1" x14ac:dyDescent="0.2">
      <c r="A224" s="14"/>
      <c r="B224" s="29" t="s">
        <v>192</v>
      </c>
      <c r="C224" s="29"/>
      <c r="D224" s="29"/>
      <c r="E224" s="45">
        <v>0</v>
      </c>
      <c r="F224" s="45" t="s">
        <v>261</v>
      </c>
      <c r="G224" s="45" t="s">
        <v>261</v>
      </c>
      <c r="H224" s="45" t="s">
        <v>261</v>
      </c>
      <c r="I224" s="48">
        <f t="shared" si="3"/>
        <v>0</v>
      </c>
    </row>
    <row r="225" spans="1:9" ht="15" customHeight="1" x14ac:dyDescent="0.2">
      <c r="A225" s="14"/>
      <c r="B225" s="29" t="s">
        <v>193</v>
      </c>
      <c r="C225" s="29"/>
      <c r="D225" s="29"/>
      <c r="E225" s="45">
        <v>0</v>
      </c>
      <c r="F225" s="45" t="s">
        <v>261</v>
      </c>
      <c r="G225" s="45" t="s">
        <v>261</v>
      </c>
      <c r="H225" s="45" t="s">
        <v>261</v>
      </c>
      <c r="I225" s="48">
        <f t="shared" si="3"/>
        <v>0</v>
      </c>
    </row>
    <row r="226" spans="1:9" ht="15" customHeight="1" x14ac:dyDescent="0.2">
      <c r="A226" s="14"/>
      <c r="B226" s="49" t="s">
        <v>194</v>
      </c>
      <c r="C226" s="49"/>
      <c r="D226" s="49"/>
      <c r="E226" s="45">
        <v>0</v>
      </c>
      <c r="F226" s="45" t="s">
        <v>261</v>
      </c>
      <c r="G226" s="45" t="s">
        <v>261</v>
      </c>
      <c r="H226" s="45" t="s">
        <v>261</v>
      </c>
      <c r="I226" s="48">
        <f t="shared" si="3"/>
        <v>0</v>
      </c>
    </row>
    <row r="227" spans="1:9" ht="15" customHeight="1" x14ac:dyDescent="0.2">
      <c r="A227" s="14"/>
      <c r="B227" s="29" t="s">
        <v>195</v>
      </c>
      <c r="C227" s="29"/>
      <c r="D227" s="29"/>
      <c r="E227" s="45">
        <v>0</v>
      </c>
      <c r="F227" s="45" t="s">
        <v>261</v>
      </c>
      <c r="G227" s="45" t="s">
        <v>261</v>
      </c>
      <c r="H227" s="45" t="s">
        <v>261</v>
      </c>
      <c r="I227" s="48">
        <f t="shared" si="3"/>
        <v>0</v>
      </c>
    </row>
    <row r="228" spans="1:9" ht="15" customHeight="1" x14ac:dyDescent="0.2">
      <c r="A228" s="14"/>
      <c r="B228" s="29" t="s">
        <v>196</v>
      </c>
      <c r="C228" s="29"/>
      <c r="D228" s="29"/>
      <c r="E228" s="45" t="s">
        <v>16</v>
      </c>
      <c r="F228" s="45" t="s">
        <v>261</v>
      </c>
      <c r="G228" s="45" t="s">
        <v>261</v>
      </c>
      <c r="H228" s="45" t="s">
        <v>261</v>
      </c>
      <c r="I228" s="48">
        <f t="shared" si="3"/>
        <v>0</v>
      </c>
    </row>
    <row r="229" spans="1:9" ht="15" customHeight="1" x14ac:dyDescent="0.2">
      <c r="A229" s="14"/>
      <c r="B229" s="29" t="s">
        <v>197</v>
      </c>
      <c r="C229" s="29"/>
      <c r="D229" s="29"/>
      <c r="E229" s="45">
        <v>0</v>
      </c>
      <c r="F229" s="45" t="s">
        <v>261</v>
      </c>
      <c r="G229" s="45" t="s">
        <v>261</v>
      </c>
      <c r="H229" s="45" t="s">
        <v>261</v>
      </c>
      <c r="I229" s="48">
        <f t="shared" si="3"/>
        <v>0</v>
      </c>
    </row>
    <row r="230" spans="1:9" ht="15" customHeight="1" x14ac:dyDescent="0.2">
      <c r="A230" s="14"/>
      <c r="B230" s="29" t="s">
        <v>198</v>
      </c>
      <c r="C230" s="29"/>
      <c r="D230" s="29"/>
      <c r="E230" s="45" t="s">
        <v>16</v>
      </c>
      <c r="F230" s="45" t="s">
        <v>16</v>
      </c>
      <c r="G230" s="45" t="s">
        <v>16</v>
      </c>
      <c r="H230" s="45" t="s">
        <v>261</v>
      </c>
      <c r="I230" s="48">
        <f t="shared" si="3"/>
        <v>0</v>
      </c>
    </row>
    <row r="231" spans="1:9" ht="15" customHeight="1" x14ac:dyDescent="0.2">
      <c r="A231" s="14"/>
      <c r="B231" s="39"/>
      <c r="C231" s="14"/>
      <c r="D231" s="39" t="s">
        <v>14</v>
      </c>
      <c r="E231" s="27">
        <f t="shared" ref="E231:I231" si="4">0/100</f>
        <v>0</v>
      </c>
      <c r="F231" s="27">
        <f t="shared" si="4"/>
        <v>0</v>
      </c>
      <c r="G231" s="27">
        <f t="shared" si="4"/>
        <v>0</v>
      </c>
      <c r="H231" s="27">
        <f t="shared" si="4"/>
        <v>0</v>
      </c>
      <c r="I231" s="27">
        <f t="shared" si="4"/>
        <v>0</v>
      </c>
    </row>
    <row r="232" spans="1:9" ht="15" customHeight="1" x14ac:dyDescent="0.2">
      <c r="A232" s="39"/>
      <c r="B232" s="39"/>
      <c r="C232" s="39"/>
      <c r="D232" s="39"/>
      <c r="E232" s="27"/>
      <c r="F232" s="27"/>
      <c r="G232" s="27"/>
      <c r="H232" s="27"/>
      <c r="I232" s="27"/>
    </row>
    <row r="233" spans="1:9" ht="15" customHeight="1" x14ac:dyDescent="0.2">
      <c r="A233" s="29" t="s">
        <v>11</v>
      </c>
      <c r="B233" s="29"/>
      <c r="C233" s="29"/>
      <c r="D233" s="29"/>
      <c r="E233" s="30"/>
      <c r="F233" s="30"/>
      <c r="G233" s="30"/>
      <c r="H233" s="30"/>
      <c r="I233" s="28"/>
    </row>
    <row r="234" spans="1:9" ht="15" customHeight="1" x14ac:dyDescent="0.2">
      <c r="A234" s="14"/>
      <c r="B234" s="29" t="s">
        <v>199</v>
      </c>
      <c r="C234" s="29"/>
      <c r="D234" s="29"/>
      <c r="E234" s="45" t="s">
        <v>16</v>
      </c>
      <c r="F234" s="45" t="s">
        <v>16</v>
      </c>
      <c r="G234" s="45" t="s">
        <v>16</v>
      </c>
      <c r="H234" s="45" t="s">
        <v>16</v>
      </c>
      <c r="I234" s="48">
        <f t="shared" si="3"/>
        <v>0</v>
      </c>
    </row>
    <row r="235" spans="1:9" ht="15" customHeight="1" x14ac:dyDescent="0.2">
      <c r="A235" s="14"/>
      <c r="B235" s="29" t="s">
        <v>200</v>
      </c>
      <c r="C235" s="29"/>
      <c r="D235" s="29"/>
      <c r="E235" s="45" t="s">
        <v>16</v>
      </c>
      <c r="F235" s="45" t="s">
        <v>16</v>
      </c>
      <c r="G235" s="45" t="s">
        <v>16</v>
      </c>
      <c r="H235" s="45" t="s">
        <v>16</v>
      </c>
      <c r="I235" s="48">
        <f t="shared" si="3"/>
        <v>0</v>
      </c>
    </row>
    <row r="236" spans="1:9" ht="15" customHeight="1" x14ac:dyDescent="0.2">
      <c r="A236" s="14"/>
      <c r="B236" s="29" t="s">
        <v>201</v>
      </c>
      <c r="C236" s="29"/>
      <c r="D236" s="29"/>
      <c r="E236" s="45">
        <v>0</v>
      </c>
      <c r="F236" s="45" t="s">
        <v>16</v>
      </c>
      <c r="G236" s="44" t="s">
        <v>380</v>
      </c>
      <c r="H236" s="45" t="s">
        <v>16</v>
      </c>
      <c r="I236" s="44" t="s">
        <v>380</v>
      </c>
    </row>
    <row r="237" spans="1:9" ht="15" customHeight="1" x14ac:dyDescent="0.2">
      <c r="A237" s="14"/>
      <c r="B237" s="29" t="s">
        <v>202</v>
      </c>
      <c r="C237" s="29"/>
      <c r="D237" s="29"/>
      <c r="E237" s="44" t="s">
        <v>380</v>
      </c>
      <c r="F237" s="45" t="s">
        <v>16</v>
      </c>
      <c r="G237" s="45" t="s">
        <v>16</v>
      </c>
      <c r="H237" s="45" t="s">
        <v>16</v>
      </c>
      <c r="I237" s="44" t="s">
        <v>380</v>
      </c>
    </row>
    <row r="238" spans="1:9" ht="15" customHeight="1" x14ac:dyDescent="0.2">
      <c r="A238" s="14"/>
      <c r="B238" s="29" t="s">
        <v>203</v>
      </c>
      <c r="C238" s="29"/>
      <c r="D238" s="29"/>
      <c r="E238" s="44" t="s">
        <v>380</v>
      </c>
      <c r="F238" s="45" t="s">
        <v>16</v>
      </c>
      <c r="G238" s="45">
        <v>0</v>
      </c>
      <c r="H238" s="45" t="s">
        <v>16</v>
      </c>
      <c r="I238" s="44" t="s">
        <v>380</v>
      </c>
    </row>
    <row r="239" spans="1:9" ht="15" customHeight="1" x14ac:dyDescent="0.2">
      <c r="A239" s="14"/>
      <c r="B239" s="29" t="s">
        <v>43</v>
      </c>
      <c r="C239" s="29"/>
      <c r="D239" s="29"/>
      <c r="E239" s="45"/>
      <c r="F239" s="45"/>
      <c r="G239" s="45"/>
      <c r="H239" s="45"/>
      <c r="I239" s="48"/>
    </row>
    <row r="240" spans="1:9" ht="15" customHeight="1" x14ac:dyDescent="0.2">
      <c r="A240" s="14"/>
      <c r="B240" s="29" t="s">
        <v>204</v>
      </c>
      <c r="C240" s="29"/>
      <c r="D240" s="29"/>
      <c r="E240" s="45" t="s">
        <v>16</v>
      </c>
      <c r="F240" s="45" t="s">
        <v>16</v>
      </c>
      <c r="G240" s="45" t="s">
        <v>16</v>
      </c>
      <c r="H240" s="45" t="s">
        <v>261</v>
      </c>
      <c r="I240" s="48">
        <f t="shared" si="3"/>
        <v>0</v>
      </c>
    </row>
    <row r="241" spans="1:9" ht="15" customHeight="1" x14ac:dyDescent="0.2">
      <c r="A241" s="14"/>
      <c r="B241" s="29" t="s">
        <v>205</v>
      </c>
      <c r="C241" s="29"/>
      <c r="D241" s="29"/>
      <c r="E241" s="45" t="s">
        <v>16</v>
      </c>
      <c r="F241" s="45" t="s">
        <v>16</v>
      </c>
      <c r="G241" s="45" t="s">
        <v>16</v>
      </c>
      <c r="H241" s="45" t="s">
        <v>16</v>
      </c>
      <c r="I241" s="48">
        <f t="shared" si="3"/>
        <v>0</v>
      </c>
    </row>
    <row r="242" spans="1:9" ht="15" customHeight="1" x14ac:dyDescent="0.2">
      <c r="A242" s="14"/>
      <c r="B242" s="29" t="s">
        <v>206</v>
      </c>
      <c r="C242" s="29"/>
      <c r="D242" s="29"/>
      <c r="E242" s="45">
        <v>3</v>
      </c>
      <c r="F242" s="45" t="s">
        <v>16</v>
      </c>
      <c r="G242" s="45" t="s">
        <v>16</v>
      </c>
      <c r="H242" s="45" t="s">
        <v>16</v>
      </c>
      <c r="I242" s="48">
        <f t="shared" si="3"/>
        <v>3</v>
      </c>
    </row>
    <row r="243" spans="1:9" ht="15" customHeight="1" x14ac:dyDescent="0.2">
      <c r="A243" s="14"/>
      <c r="B243" s="29" t="s">
        <v>207</v>
      </c>
      <c r="C243" s="29"/>
      <c r="D243" s="29"/>
      <c r="E243" s="45" t="s">
        <v>16</v>
      </c>
      <c r="F243" s="45" t="s">
        <v>16</v>
      </c>
      <c r="G243" s="45" t="s">
        <v>16</v>
      </c>
      <c r="H243" s="45" t="s">
        <v>261</v>
      </c>
      <c r="I243" s="48">
        <f t="shared" si="3"/>
        <v>0</v>
      </c>
    </row>
    <row r="244" spans="1:9" ht="15" customHeight="1" x14ac:dyDescent="0.2">
      <c r="A244" s="14"/>
      <c r="B244" s="29" t="s">
        <v>208</v>
      </c>
      <c r="C244" s="29"/>
      <c r="D244" s="29"/>
      <c r="E244" s="45" t="s">
        <v>16</v>
      </c>
      <c r="F244" s="44" t="s">
        <v>380</v>
      </c>
      <c r="G244" s="44" t="s">
        <v>380</v>
      </c>
      <c r="H244" s="45" t="s">
        <v>16</v>
      </c>
      <c r="I244" s="44" t="s">
        <v>380</v>
      </c>
    </row>
    <row r="245" spans="1:9" ht="15" customHeight="1" x14ac:dyDescent="0.2">
      <c r="A245" s="14"/>
      <c r="B245" s="29" t="s">
        <v>209</v>
      </c>
      <c r="C245" s="29"/>
      <c r="D245" s="29"/>
      <c r="E245" s="45" t="s">
        <v>261</v>
      </c>
      <c r="F245" s="45" t="s">
        <v>16</v>
      </c>
      <c r="G245" s="45" t="s">
        <v>261</v>
      </c>
      <c r="H245" s="45" t="s">
        <v>16</v>
      </c>
      <c r="I245" s="48">
        <f t="shared" si="3"/>
        <v>0</v>
      </c>
    </row>
    <row r="246" spans="1:9" ht="15" customHeight="1" x14ac:dyDescent="0.2">
      <c r="A246" s="14"/>
      <c r="B246" s="29" t="s">
        <v>210</v>
      </c>
      <c r="C246" s="29"/>
      <c r="D246" s="29"/>
      <c r="E246" s="45">
        <v>0</v>
      </c>
      <c r="F246" s="45">
        <v>8</v>
      </c>
      <c r="G246" s="45" t="s">
        <v>28</v>
      </c>
      <c r="H246" s="45">
        <v>6</v>
      </c>
      <c r="I246" s="48">
        <f t="shared" si="3"/>
        <v>14</v>
      </c>
    </row>
    <row r="247" spans="1:9" ht="15" customHeight="1" x14ac:dyDescent="0.2">
      <c r="A247" s="14"/>
      <c r="B247" s="29" t="s">
        <v>211</v>
      </c>
      <c r="C247" s="29"/>
      <c r="D247" s="29"/>
      <c r="E247" s="45">
        <v>0</v>
      </c>
      <c r="F247" s="45">
        <v>50</v>
      </c>
      <c r="G247" s="45">
        <v>14</v>
      </c>
      <c r="H247" s="45">
        <v>34</v>
      </c>
      <c r="I247" s="48">
        <f t="shared" si="3"/>
        <v>98</v>
      </c>
    </row>
    <row r="248" spans="1:9" ht="15" customHeight="1" x14ac:dyDescent="0.2">
      <c r="A248" s="14"/>
      <c r="B248" s="29" t="s">
        <v>212</v>
      </c>
      <c r="C248" s="29"/>
      <c r="D248" s="29"/>
      <c r="E248" s="45">
        <v>0</v>
      </c>
      <c r="F248" s="45" t="s">
        <v>16</v>
      </c>
      <c r="G248" s="44" t="s">
        <v>380</v>
      </c>
      <c r="H248" s="45" t="s">
        <v>16</v>
      </c>
      <c r="I248" s="44" t="s">
        <v>380</v>
      </c>
    </row>
    <row r="249" spans="1:9" ht="15" customHeight="1" x14ac:dyDescent="0.2">
      <c r="A249" s="14"/>
      <c r="B249" s="29" t="s">
        <v>213</v>
      </c>
      <c r="C249" s="29"/>
      <c r="D249" s="29"/>
      <c r="E249" s="45" t="s">
        <v>16</v>
      </c>
      <c r="F249" s="45" t="s">
        <v>16</v>
      </c>
      <c r="G249" s="45">
        <v>0</v>
      </c>
      <c r="H249" s="45" t="s">
        <v>261</v>
      </c>
      <c r="I249" s="48">
        <f t="shared" si="3"/>
        <v>0</v>
      </c>
    </row>
    <row r="250" spans="1:9" ht="15" customHeight="1" x14ac:dyDescent="0.2">
      <c r="A250" s="14"/>
      <c r="B250" s="29" t="s">
        <v>214</v>
      </c>
      <c r="C250" s="29"/>
      <c r="D250" s="29"/>
      <c r="E250" s="45">
        <v>0</v>
      </c>
      <c r="F250" s="45" t="s">
        <v>16</v>
      </c>
      <c r="G250" s="45" t="s">
        <v>16</v>
      </c>
      <c r="H250" s="45" t="s">
        <v>16</v>
      </c>
      <c r="I250" s="48">
        <f t="shared" si="3"/>
        <v>0</v>
      </c>
    </row>
    <row r="251" spans="1:9" ht="15" customHeight="1" x14ac:dyDescent="0.2">
      <c r="A251" s="14"/>
      <c r="B251" s="29" t="s">
        <v>215</v>
      </c>
      <c r="C251" s="29"/>
      <c r="D251" s="29"/>
      <c r="E251" s="45">
        <v>2</v>
      </c>
      <c r="F251" s="45" t="s">
        <v>16</v>
      </c>
      <c r="G251" s="45" t="s">
        <v>16</v>
      </c>
      <c r="H251" s="45" t="s">
        <v>16</v>
      </c>
      <c r="I251" s="48">
        <f t="shared" si="3"/>
        <v>2</v>
      </c>
    </row>
    <row r="252" spans="1:9" ht="15" customHeight="1" x14ac:dyDescent="0.2">
      <c r="A252" s="14"/>
      <c r="B252" s="29" t="s">
        <v>216</v>
      </c>
      <c r="C252" s="29"/>
      <c r="D252" s="29"/>
      <c r="E252" s="45">
        <v>0</v>
      </c>
      <c r="F252" s="45" t="s">
        <v>16</v>
      </c>
      <c r="G252" s="45">
        <v>4</v>
      </c>
      <c r="H252" s="45" t="s">
        <v>16</v>
      </c>
      <c r="I252" s="48">
        <f t="shared" si="3"/>
        <v>4</v>
      </c>
    </row>
    <row r="253" spans="1:9" ht="15" customHeight="1" x14ac:dyDescent="0.2">
      <c r="A253" s="14"/>
      <c r="B253" s="29" t="s">
        <v>217</v>
      </c>
      <c r="C253" s="29"/>
      <c r="D253" s="29"/>
      <c r="E253" s="45" t="s">
        <v>16</v>
      </c>
      <c r="F253" s="45" t="s">
        <v>16</v>
      </c>
      <c r="G253" s="45" t="s">
        <v>16</v>
      </c>
      <c r="H253" s="45" t="s">
        <v>16</v>
      </c>
      <c r="I253" s="48">
        <f t="shared" si="3"/>
        <v>0</v>
      </c>
    </row>
    <row r="254" spans="1:9" ht="15" customHeight="1" x14ac:dyDescent="0.2">
      <c r="A254" s="14"/>
      <c r="B254" s="29" t="s">
        <v>218</v>
      </c>
      <c r="C254" s="29"/>
      <c r="D254" s="29"/>
      <c r="E254" s="45" t="s">
        <v>16</v>
      </c>
      <c r="F254" s="45" t="s">
        <v>16</v>
      </c>
      <c r="G254" s="45" t="s">
        <v>16</v>
      </c>
      <c r="H254" s="45" t="s">
        <v>16</v>
      </c>
      <c r="I254" s="48">
        <f t="shared" si="3"/>
        <v>0</v>
      </c>
    </row>
    <row r="255" spans="1:9" ht="15" customHeight="1" x14ac:dyDescent="0.2">
      <c r="A255" s="14"/>
      <c r="B255" s="39"/>
      <c r="C255" s="14"/>
      <c r="D255" s="39" t="s">
        <v>14</v>
      </c>
      <c r="E255" s="27">
        <f>774.114893617021/100</f>
        <v>8</v>
      </c>
      <c r="F255" s="27">
        <f>5910.93060315629/100</f>
        <v>59</v>
      </c>
      <c r="G255" s="27">
        <f>2179.15566261868/100</f>
        <v>22</v>
      </c>
      <c r="H255" s="27">
        <f>3890.78331871925/100</f>
        <v>39</v>
      </c>
      <c r="I255" s="28">
        <f>12754.9844781112/100</f>
        <v>128</v>
      </c>
    </row>
    <row r="256" spans="1:9" ht="15" customHeight="1" x14ac:dyDescent="0.2">
      <c r="A256" s="39"/>
      <c r="B256" s="39"/>
      <c r="C256" s="39"/>
      <c r="D256" s="39"/>
      <c r="E256" s="27"/>
      <c r="F256" s="27"/>
      <c r="G256" s="27"/>
      <c r="H256" s="27"/>
      <c r="I256" s="28"/>
    </row>
    <row r="257" spans="1:9" ht="15" customHeight="1" x14ac:dyDescent="0.2">
      <c r="A257" s="29" t="s">
        <v>12</v>
      </c>
      <c r="B257" s="29"/>
      <c r="C257" s="29"/>
      <c r="D257" s="29"/>
      <c r="E257" s="30"/>
      <c r="F257" s="30"/>
      <c r="G257" s="30"/>
      <c r="H257" s="30"/>
      <c r="I257" s="28"/>
    </row>
    <row r="258" spans="1:9" ht="15" customHeight="1" x14ac:dyDescent="0.2">
      <c r="A258" s="14"/>
      <c r="B258" s="29" t="s">
        <v>219</v>
      </c>
      <c r="C258" s="29"/>
      <c r="D258" s="29"/>
      <c r="E258" s="45" t="s">
        <v>16</v>
      </c>
      <c r="F258" s="45" t="s">
        <v>16</v>
      </c>
      <c r="G258" s="45" t="s">
        <v>261</v>
      </c>
      <c r="H258" s="45" t="s">
        <v>261</v>
      </c>
      <c r="I258" s="48">
        <f t="shared" si="3"/>
        <v>0</v>
      </c>
    </row>
    <row r="259" spans="1:9" ht="15" customHeight="1" x14ac:dyDescent="0.2">
      <c r="A259" s="14"/>
      <c r="B259" s="29" t="s">
        <v>220</v>
      </c>
      <c r="C259" s="29"/>
      <c r="D259" s="29"/>
      <c r="E259" s="45" t="s">
        <v>261</v>
      </c>
      <c r="F259" s="45" t="s">
        <v>16</v>
      </c>
      <c r="G259" s="45" t="s">
        <v>16</v>
      </c>
      <c r="H259" s="45" t="s">
        <v>261</v>
      </c>
      <c r="I259" s="48">
        <f t="shared" si="3"/>
        <v>0</v>
      </c>
    </row>
    <row r="260" spans="1:9" ht="15" customHeight="1" x14ac:dyDescent="0.2">
      <c r="A260" s="14"/>
      <c r="B260" s="29" t="s">
        <v>221</v>
      </c>
      <c r="C260" s="29"/>
      <c r="D260" s="29"/>
      <c r="E260" s="45" t="s">
        <v>261</v>
      </c>
      <c r="F260" s="45" t="s">
        <v>261</v>
      </c>
      <c r="G260" s="45" t="s">
        <v>16</v>
      </c>
      <c r="H260" s="45" t="s">
        <v>261</v>
      </c>
      <c r="I260" s="48">
        <f t="shared" si="3"/>
        <v>0</v>
      </c>
    </row>
    <row r="261" spans="1:9" ht="15" customHeight="1" x14ac:dyDescent="0.2">
      <c r="A261" s="14"/>
      <c r="B261" s="29" t="s">
        <v>222</v>
      </c>
      <c r="C261" s="29"/>
      <c r="D261" s="29"/>
      <c r="E261" s="45" t="s">
        <v>16</v>
      </c>
      <c r="F261" s="45" t="s">
        <v>16</v>
      </c>
      <c r="G261" s="45" t="s">
        <v>16</v>
      </c>
      <c r="H261" s="45" t="s">
        <v>16</v>
      </c>
      <c r="I261" s="48">
        <f t="shared" si="3"/>
        <v>0</v>
      </c>
    </row>
    <row r="262" spans="1:9" ht="15" customHeight="1" x14ac:dyDescent="0.2">
      <c r="A262" s="14"/>
      <c r="B262" s="29" t="s">
        <v>223</v>
      </c>
      <c r="C262" s="29"/>
      <c r="D262" s="29"/>
      <c r="E262" s="45" t="s">
        <v>16</v>
      </c>
      <c r="F262" s="45">
        <v>6</v>
      </c>
      <c r="G262" s="45" t="s">
        <v>16</v>
      </c>
      <c r="H262" s="45" t="s">
        <v>16</v>
      </c>
      <c r="I262" s="48">
        <f t="shared" si="3"/>
        <v>6</v>
      </c>
    </row>
    <row r="263" spans="1:9" ht="15" customHeight="1" x14ac:dyDescent="0.2">
      <c r="A263" s="14"/>
      <c r="B263" s="29" t="s">
        <v>224</v>
      </c>
      <c r="C263" s="29"/>
      <c r="D263" s="29"/>
      <c r="E263" s="45" t="s">
        <v>16</v>
      </c>
      <c r="F263" s="45" t="s">
        <v>261</v>
      </c>
      <c r="G263" s="45" t="s">
        <v>16</v>
      </c>
      <c r="H263" s="45" t="s">
        <v>261</v>
      </c>
      <c r="I263" s="48">
        <f t="shared" si="3"/>
        <v>0</v>
      </c>
    </row>
    <row r="264" spans="1:9" ht="15" customHeight="1" x14ac:dyDescent="0.2">
      <c r="A264" s="14"/>
      <c r="B264" s="29" t="s">
        <v>26</v>
      </c>
      <c r="C264" s="29"/>
      <c r="D264" s="29"/>
      <c r="E264" s="45" t="s">
        <v>16</v>
      </c>
      <c r="F264" s="45" t="s">
        <v>16</v>
      </c>
      <c r="G264" s="45" t="s">
        <v>261</v>
      </c>
      <c r="H264" s="45" t="s">
        <v>261</v>
      </c>
      <c r="I264" s="48">
        <f t="shared" si="3"/>
        <v>0</v>
      </c>
    </row>
    <row r="265" spans="1:9" ht="15" customHeight="1" x14ac:dyDescent="0.2">
      <c r="A265" s="14"/>
      <c r="B265" s="29" t="s">
        <v>43</v>
      </c>
      <c r="C265" s="29"/>
      <c r="D265" s="29"/>
      <c r="E265" s="45"/>
      <c r="F265" s="45"/>
      <c r="G265" s="45"/>
      <c r="H265" s="45"/>
      <c r="I265" s="48"/>
    </row>
    <row r="266" spans="1:9" ht="15" customHeight="1" x14ac:dyDescent="0.2">
      <c r="A266" s="14"/>
      <c r="B266" s="29" t="s">
        <v>225</v>
      </c>
      <c r="C266" s="29"/>
      <c r="D266" s="29"/>
      <c r="E266" s="45" t="s">
        <v>16</v>
      </c>
      <c r="F266" s="45" t="s">
        <v>16</v>
      </c>
      <c r="G266" s="45" t="s">
        <v>16</v>
      </c>
      <c r="H266" s="45" t="s">
        <v>261</v>
      </c>
      <c r="I266" s="48">
        <f t="shared" si="3"/>
        <v>0</v>
      </c>
    </row>
    <row r="267" spans="1:9" ht="15" customHeight="1" x14ac:dyDescent="0.2">
      <c r="A267" s="14"/>
      <c r="B267" s="29" t="s">
        <v>226</v>
      </c>
      <c r="C267" s="29"/>
      <c r="D267" s="29"/>
      <c r="E267" s="45" t="s">
        <v>261</v>
      </c>
      <c r="F267" s="45" t="s">
        <v>261</v>
      </c>
      <c r="G267" s="45" t="s">
        <v>16</v>
      </c>
      <c r="H267" s="45" t="s">
        <v>261</v>
      </c>
      <c r="I267" s="48">
        <f t="shared" si="3"/>
        <v>0</v>
      </c>
    </row>
    <row r="268" spans="1:9" ht="15" customHeight="1" x14ac:dyDescent="0.2">
      <c r="A268" s="14"/>
      <c r="B268" s="29" t="s">
        <v>227</v>
      </c>
      <c r="C268" s="29"/>
      <c r="D268" s="29"/>
      <c r="E268" s="45" t="s">
        <v>16</v>
      </c>
      <c r="F268" s="45" t="s">
        <v>16</v>
      </c>
      <c r="G268" s="45" t="s">
        <v>16</v>
      </c>
      <c r="H268" s="45" t="s">
        <v>16</v>
      </c>
      <c r="I268" s="48">
        <f t="shared" si="3"/>
        <v>0</v>
      </c>
    </row>
    <row r="269" spans="1:9" ht="15" customHeight="1" x14ac:dyDescent="0.2">
      <c r="A269" s="14"/>
      <c r="B269" s="29" t="s">
        <v>228</v>
      </c>
      <c r="C269" s="29"/>
      <c r="D269" s="29"/>
      <c r="E269" s="45">
        <v>0</v>
      </c>
      <c r="F269" s="45" t="s">
        <v>16</v>
      </c>
      <c r="G269" s="45" t="s">
        <v>16</v>
      </c>
      <c r="H269" s="45" t="s">
        <v>261</v>
      </c>
      <c r="I269" s="48">
        <f t="shared" si="3"/>
        <v>0</v>
      </c>
    </row>
    <row r="270" spans="1:9" ht="15" customHeight="1" x14ac:dyDescent="0.2">
      <c r="A270" s="14"/>
      <c r="B270" s="29" t="s">
        <v>229</v>
      </c>
      <c r="C270" s="29"/>
      <c r="D270" s="29"/>
      <c r="E270" s="45" t="s">
        <v>16</v>
      </c>
      <c r="F270" s="45" t="s">
        <v>16</v>
      </c>
      <c r="G270" s="45">
        <v>12</v>
      </c>
      <c r="H270" s="45" t="s">
        <v>261</v>
      </c>
      <c r="I270" s="48">
        <f t="shared" si="3"/>
        <v>12</v>
      </c>
    </row>
    <row r="271" spans="1:9" ht="15" customHeight="1" x14ac:dyDescent="0.2">
      <c r="A271" s="14"/>
      <c r="B271" s="29" t="s">
        <v>230</v>
      </c>
      <c r="C271" s="29"/>
      <c r="D271" s="29"/>
      <c r="E271" s="45" t="s">
        <v>16</v>
      </c>
      <c r="F271" s="45" t="s">
        <v>16</v>
      </c>
      <c r="G271" s="45" t="s">
        <v>16</v>
      </c>
      <c r="H271" s="45" t="s">
        <v>16</v>
      </c>
      <c r="I271" s="48">
        <f t="shared" si="3"/>
        <v>0</v>
      </c>
    </row>
    <row r="272" spans="1:9" ht="15" customHeight="1" x14ac:dyDescent="0.2">
      <c r="A272" s="14"/>
      <c r="B272" s="29" t="s">
        <v>231</v>
      </c>
      <c r="C272" s="29"/>
      <c r="D272" s="29"/>
      <c r="E272" s="45" t="s">
        <v>16</v>
      </c>
      <c r="F272" s="45" t="s">
        <v>16</v>
      </c>
      <c r="G272" s="45" t="s">
        <v>16</v>
      </c>
      <c r="H272" s="45" t="s">
        <v>261</v>
      </c>
      <c r="I272" s="48">
        <f t="shared" si="3"/>
        <v>0</v>
      </c>
    </row>
    <row r="273" spans="1:9" ht="15" customHeight="1" x14ac:dyDescent="0.2">
      <c r="A273" s="14"/>
      <c r="B273" s="29" t="s">
        <v>232</v>
      </c>
      <c r="C273" s="29"/>
      <c r="D273" s="29"/>
      <c r="E273" s="45" t="s">
        <v>16</v>
      </c>
      <c r="F273" s="45" t="s">
        <v>16</v>
      </c>
      <c r="G273" s="45" t="s">
        <v>16</v>
      </c>
      <c r="H273" s="45" t="s">
        <v>16</v>
      </c>
      <c r="I273" s="48">
        <f t="shared" si="3"/>
        <v>0</v>
      </c>
    </row>
    <row r="274" spans="1:9" ht="15" customHeight="1" x14ac:dyDescent="0.2">
      <c r="A274" s="14"/>
      <c r="B274" s="29" t="s">
        <v>233</v>
      </c>
      <c r="C274" s="29"/>
      <c r="D274" s="29"/>
      <c r="E274" s="45">
        <v>172</v>
      </c>
      <c r="F274" s="45" t="s">
        <v>16</v>
      </c>
      <c r="G274" s="45" t="s">
        <v>16</v>
      </c>
      <c r="H274" s="45" t="s">
        <v>16</v>
      </c>
      <c r="I274" s="48">
        <f t="shared" ref="I274:I307" si="5">SUM(E274:H274)</f>
        <v>172</v>
      </c>
    </row>
    <row r="275" spans="1:9" ht="15" customHeight="1" x14ac:dyDescent="0.2">
      <c r="A275" s="14"/>
      <c r="B275" s="29" t="s">
        <v>234</v>
      </c>
      <c r="C275" s="29"/>
      <c r="D275" s="29"/>
      <c r="E275" s="45" t="s">
        <v>16</v>
      </c>
      <c r="F275" s="44" t="s">
        <v>380</v>
      </c>
      <c r="G275" s="45">
        <v>0</v>
      </c>
      <c r="H275" s="45" t="s">
        <v>16</v>
      </c>
      <c r="I275" s="44" t="s">
        <v>380</v>
      </c>
    </row>
    <row r="276" spans="1:9" ht="15" customHeight="1" x14ac:dyDescent="0.2">
      <c r="A276" s="14"/>
      <c r="B276" s="29" t="s">
        <v>235</v>
      </c>
      <c r="C276" s="29"/>
      <c r="D276" s="29"/>
      <c r="E276" s="45" t="s">
        <v>261</v>
      </c>
      <c r="F276" s="45" t="s">
        <v>261</v>
      </c>
      <c r="G276" s="45" t="s">
        <v>16</v>
      </c>
      <c r="H276" s="45" t="s">
        <v>16</v>
      </c>
      <c r="I276" s="48">
        <f t="shared" si="5"/>
        <v>0</v>
      </c>
    </row>
    <row r="277" spans="1:9" ht="15" customHeight="1" x14ac:dyDescent="0.2">
      <c r="A277" s="14"/>
      <c r="B277" s="29" t="s">
        <v>236</v>
      </c>
      <c r="C277" s="29"/>
      <c r="D277" s="29"/>
      <c r="E277" s="45" t="s">
        <v>261</v>
      </c>
      <c r="F277" s="45" t="s">
        <v>261</v>
      </c>
      <c r="G277" s="45" t="s">
        <v>16</v>
      </c>
      <c r="H277" s="45" t="s">
        <v>261</v>
      </c>
      <c r="I277" s="48">
        <f t="shared" si="5"/>
        <v>0</v>
      </c>
    </row>
    <row r="278" spans="1:9" ht="15" customHeight="1" x14ac:dyDescent="0.2">
      <c r="A278" s="14"/>
      <c r="B278" s="29" t="s">
        <v>237</v>
      </c>
      <c r="C278" s="29"/>
      <c r="D278" s="29"/>
      <c r="E278" s="45">
        <v>22</v>
      </c>
      <c r="F278" s="45" t="s">
        <v>16</v>
      </c>
      <c r="G278" s="45" t="s">
        <v>16</v>
      </c>
      <c r="H278" s="45" t="s">
        <v>261</v>
      </c>
      <c r="I278" s="48">
        <f t="shared" si="5"/>
        <v>22</v>
      </c>
    </row>
    <row r="279" spans="1:9" ht="15" customHeight="1" x14ac:dyDescent="0.2">
      <c r="A279" s="14"/>
      <c r="B279" s="29" t="s">
        <v>238</v>
      </c>
      <c r="C279" s="29"/>
      <c r="D279" s="29"/>
      <c r="E279" s="45">
        <v>0</v>
      </c>
      <c r="F279" s="45" t="s">
        <v>16</v>
      </c>
      <c r="G279" s="45" t="s">
        <v>16</v>
      </c>
      <c r="H279" s="45" t="s">
        <v>16</v>
      </c>
      <c r="I279" s="48">
        <f t="shared" si="5"/>
        <v>0</v>
      </c>
    </row>
    <row r="280" spans="1:9" ht="15" customHeight="1" x14ac:dyDescent="0.2">
      <c r="A280" s="14"/>
      <c r="B280" s="29" t="s">
        <v>239</v>
      </c>
      <c r="C280" s="29"/>
      <c r="D280" s="29"/>
      <c r="E280" s="45" t="s">
        <v>16</v>
      </c>
      <c r="F280" s="45" t="s">
        <v>16</v>
      </c>
      <c r="G280" s="45" t="s">
        <v>16</v>
      </c>
      <c r="H280" s="45" t="s">
        <v>16</v>
      </c>
      <c r="I280" s="48">
        <f t="shared" si="5"/>
        <v>0</v>
      </c>
    </row>
    <row r="281" spans="1:9" ht="15" customHeight="1" x14ac:dyDescent="0.2">
      <c r="A281" s="14"/>
      <c r="B281" s="29" t="s">
        <v>240</v>
      </c>
      <c r="C281" s="29"/>
      <c r="D281" s="29"/>
      <c r="E281" s="45">
        <v>0</v>
      </c>
      <c r="F281" s="45">
        <v>36</v>
      </c>
      <c r="G281" s="45" t="s">
        <v>16</v>
      </c>
      <c r="H281" s="45">
        <v>16</v>
      </c>
      <c r="I281" s="48">
        <f t="shared" si="5"/>
        <v>52</v>
      </c>
    </row>
    <row r="282" spans="1:9" ht="15" customHeight="1" x14ac:dyDescent="0.2">
      <c r="A282" s="14"/>
      <c r="B282" s="29" t="s">
        <v>241</v>
      </c>
      <c r="C282" s="29"/>
      <c r="D282" s="29"/>
      <c r="E282" s="45">
        <v>6</v>
      </c>
      <c r="F282" s="45">
        <v>10</v>
      </c>
      <c r="G282" s="45" t="s">
        <v>16</v>
      </c>
      <c r="H282" s="45" t="s">
        <v>16</v>
      </c>
      <c r="I282" s="48">
        <f t="shared" si="5"/>
        <v>16</v>
      </c>
    </row>
    <row r="283" spans="1:9" ht="15" customHeight="1" x14ac:dyDescent="0.2">
      <c r="A283" s="14"/>
      <c r="B283" s="39"/>
      <c r="C283" s="14"/>
      <c r="D283" s="39" t="s">
        <v>14</v>
      </c>
      <c r="E283" s="27">
        <f>3079.15141955836/100</f>
        <v>31</v>
      </c>
      <c r="F283" s="27">
        <f>5121.44627487708/100</f>
        <v>51</v>
      </c>
      <c r="G283" s="27">
        <f>1178.625/100</f>
        <v>12</v>
      </c>
      <c r="H283" s="27">
        <f>1664.14548789227/100</f>
        <v>17</v>
      </c>
      <c r="I283" s="28">
        <f>11043.3681823277/100</f>
        <v>110</v>
      </c>
    </row>
    <row r="284" spans="1:9" ht="15" customHeight="1" x14ac:dyDescent="0.2">
      <c r="A284" s="39"/>
      <c r="B284" s="39"/>
      <c r="C284" s="39"/>
      <c r="D284" s="39"/>
      <c r="E284" s="27"/>
      <c r="F284" s="27"/>
      <c r="G284" s="27"/>
      <c r="H284" s="27"/>
      <c r="I284" s="28"/>
    </row>
    <row r="285" spans="1:9" ht="15" customHeight="1" x14ac:dyDescent="0.2">
      <c r="A285" s="29" t="s">
        <v>13</v>
      </c>
      <c r="B285" s="29"/>
      <c r="C285" s="29"/>
      <c r="D285" s="29"/>
      <c r="E285" s="30"/>
      <c r="F285" s="30"/>
      <c r="G285" s="30"/>
      <c r="H285" s="30"/>
      <c r="I285" s="28"/>
    </row>
    <row r="286" spans="1:9" ht="15" customHeight="1" x14ac:dyDescent="0.2">
      <c r="A286" s="14"/>
      <c r="B286" s="29" t="s">
        <v>242</v>
      </c>
      <c r="C286" s="29"/>
      <c r="D286" s="29"/>
      <c r="E286" s="45" t="s">
        <v>16</v>
      </c>
      <c r="F286" s="45">
        <v>3</v>
      </c>
      <c r="G286" s="45" t="s">
        <v>16</v>
      </c>
      <c r="H286" s="45" t="s">
        <v>16</v>
      </c>
      <c r="I286" s="48">
        <f t="shared" si="5"/>
        <v>3</v>
      </c>
    </row>
    <row r="287" spans="1:9" ht="15" customHeight="1" x14ac:dyDescent="0.2">
      <c r="A287" s="14"/>
      <c r="B287" s="29" t="s">
        <v>243</v>
      </c>
      <c r="C287" s="29"/>
      <c r="D287" s="29"/>
      <c r="E287" s="45">
        <v>0</v>
      </c>
      <c r="F287" s="45">
        <v>28</v>
      </c>
      <c r="G287" s="45">
        <v>36</v>
      </c>
      <c r="H287" s="45" t="s">
        <v>261</v>
      </c>
      <c r="I287" s="48">
        <f t="shared" si="5"/>
        <v>64</v>
      </c>
    </row>
    <row r="288" spans="1:9" ht="15" customHeight="1" x14ac:dyDescent="0.2">
      <c r="A288" s="14"/>
      <c r="B288" s="29" t="s">
        <v>244</v>
      </c>
      <c r="C288" s="29"/>
      <c r="D288" s="29"/>
      <c r="E288" s="45">
        <v>0</v>
      </c>
      <c r="F288" s="45">
        <v>10</v>
      </c>
      <c r="G288" s="45">
        <v>16</v>
      </c>
      <c r="H288" s="45" t="s">
        <v>261</v>
      </c>
      <c r="I288" s="48">
        <f t="shared" si="5"/>
        <v>26</v>
      </c>
    </row>
    <row r="289" spans="1:9" ht="15" customHeight="1" x14ac:dyDescent="0.2">
      <c r="A289" s="14"/>
      <c r="B289" s="29" t="s">
        <v>245</v>
      </c>
      <c r="C289" s="29"/>
      <c r="D289" s="29"/>
      <c r="E289" s="45">
        <v>0</v>
      </c>
      <c r="F289" s="45">
        <v>5</v>
      </c>
      <c r="G289" s="45" t="s">
        <v>16</v>
      </c>
      <c r="H289" s="45" t="s">
        <v>261</v>
      </c>
      <c r="I289" s="48">
        <f t="shared" si="5"/>
        <v>5</v>
      </c>
    </row>
    <row r="290" spans="1:9" ht="15" customHeight="1" x14ac:dyDescent="0.2">
      <c r="A290" s="14"/>
      <c r="B290" s="29" t="s">
        <v>246</v>
      </c>
      <c r="C290" s="29"/>
      <c r="D290" s="29"/>
      <c r="E290" s="45">
        <v>0</v>
      </c>
      <c r="F290" s="45">
        <v>5</v>
      </c>
      <c r="G290" s="45">
        <v>9</v>
      </c>
      <c r="H290" s="45" t="s">
        <v>261</v>
      </c>
      <c r="I290" s="48">
        <f t="shared" si="5"/>
        <v>14</v>
      </c>
    </row>
    <row r="291" spans="1:9" ht="15" customHeight="1" x14ac:dyDescent="0.2">
      <c r="A291" s="14"/>
      <c r="B291" s="29" t="s">
        <v>247</v>
      </c>
      <c r="C291" s="29"/>
      <c r="D291" s="29"/>
      <c r="E291" s="45">
        <v>0</v>
      </c>
      <c r="F291" s="45" t="s">
        <v>16</v>
      </c>
      <c r="G291" s="45">
        <v>3</v>
      </c>
      <c r="H291" s="45" t="s">
        <v>261</v>
      </c>
      <c r="I291" s="48">
        <f t="shared" si="5"/>
        <v>3</v>
      </c>
    </row>
    <row r="292" spans="1:9" ht="15" customHeight="1" x14ac:dyDescent="0.2">
      <c r="A292" s="14"/>
      <c r="B292" s="29" t="s">
        <v>248</v>
      </c>
      <c r="C292" s="29"/>
      <c r="D292" s="29"/>
      <c r="E292" s="44" t="s">
        <v>380</v>
      </c>
      <c r="F292" s="45" t="s">
        <v>16</v>
      </c>
      <c r="G292" s="45" t="s">
        <v>16</v>
      </c>
      <c r="H292" s="45" t="s">
        <v>261</v>
      </c>
      <c r="I292" s="44" t="s">
        <v>380</v>
      </c>
    </row>
    <row r="293" spans="1:9" ht="15" customHeight="1" x14ac:dyDescent="0.2">
      <c r="A293" s="14"/>
      <c r="B293" s="29" t="s">
        <v>249</v>
      </c>
      <c r="C293" s="29"/>
      <c r="D293" s="29"/>
      <c r="E293" s="45" t="s">
        <v>16</v>
      </c>
      <c r="F293" s="45" t="s">
        <v>16</v>
      </c>
      <c r="G293" s="45" t="s">
        <v>16</v>
      </c>
      <c r="H293" s="45" t="s">
        <v>261</v>
      </c>
      <c r="I293" s="48">
        <f t="shared" si="5"/>
        <v>0</v>
      </c>
    </row>
    <row r="294" spans="1:9" ht="15" customHeight="1" x14ac:dyDescent="0.2">
      <c r="A294" s="14"/>
      <c r="B294" s="29" t="s">
        <v>250</v>
      </c>
      <c r="C294" s="29"/>
      <c r="D294" s="29"/>
      <c r="E294" s="45">
        <v>0</v>
      </c>
      <c r="F294" s="45">
        <v>7</v>
      </c>
      <c r="G294" s="45">
        <v>8</v>
      </c>
      <c r="H294" s="45" t="s">
        <v>261</v>
      </c>
      <c r="I294" s="48">
        <f t="shared" si="5"/>
        <v>15</v>
      </c>
    </row>
    <row r="295" spans="1:9" ht="15" customHeight="1" x14ac:dyDescent="0.2">
      <c r="A295" s="14"/>
      <c r="B295" s="29" t="s">
        <v>251</v>
      </c>
      <c r="C295" s="29"/>
      <c r="D295" s="29"/>
      <c r="E295" s="45" t="s">
        <v>16</v>
      </c>
      <c r="F295" s="45" t="s">
        <v>16</v>
      </c>
      <c r="G295" s="45">
        <v>5</v>
      </c>
      <c r="H295" s="45" t="s">
        <v>261</v>
      </c>
      <c r="I295" s="48">
        <f t="shared" si="5"/>
        <v>5</v>
      </c>
    </row>
    <row r="296" spans="1:9" ht="15" customHeight="1" x14ac:dyDescent="0.2">
      <c r="A296" s="14"/>
      <c r="B296" s="29" t="s">
        <v>252</v>
      </c>
      <c r="C296" s="29"/>
      <c r="D296" s="29"/>
      <c r="E296" s="45" t="s">
        <v>16</v>
      </c>
      <c r="F296" s="45" t="s">
        <v>16</v>
      </c>
      <c r="G296" s="44" t="s">
        <v>380</v>
      </c>
      <c r="H296" s="45" t="s">
        <v>261</v>
      </c>
      <c r="I296" s="44" t="s">
        <v>380</v>
      </c>
    </row>
    <row r="297" spans="1:9" ht="15" customHeight="1" x14ac:dyDescent="0.2">
      <c r="A297" s="14"/>
      <c r="B297" s="29" t="s">
        <v>253</v>
      </c>
      <c r="C297" s="29"/>
      <c r="D297" s="29"/>
      <c r="E297" s="45">
        <v>0</v>
      </c>
      <c r="F297" s="45">
        <v>4</v>
      </c>
      <c r="G297" s="45">
        <v>2</v>
      </c>
      <c r="H297" s="45" t="s">
        <v>261</v>
      </c>
      <c r="I297" s="48">
        <f t="shared" si="5"/>
        <v>6</v>
      </c>
    </row>
    <row r="298" spans="1:9" ht="15" customHeight="1" x14ac:dyDescent="0.2">
      <c r="A298" s="14"/>
      <c r="B298" s="29" t="s">
        <v>254</v>
      </c>
      <c r="C298" s="29"/>
      <c r="D298" s="29"/>
      <c r="E298" s="45">
        <v>0</v>
      </c>
      <c r="F298" s="45">
        <v>5</v>
      </c>
      <c r="G298" s="45">
        <v>5</v>
      </c>
      <c r="H298" s="45" t="s">
        <v>261</v>
      </c>
      <c r="I298" s="48">
        <f t="shared" si="5"/>
        <v>10</v>
      </c>
    </row>
    <row r="299" spans="1:9" ht="15" customHeight="1" x14ac:dyDescent="0.2">
      <c r="A299" s="14"/>
      <c r="B299" s="29" t="s">
        <v>255</v>
      </c>
      <c r="C299" s="29"/>
      <c r="D299" s="29"/>
      <c r="E299" s="45">
        <v>0</v>
      </c>
      <c r="F299" s="45">
        <v>5</v>
      </c>
      <c r="G299" s="45">
        <v>7</v>
      </c>
      <c r="H299" s="45" t="s">
        <v>261</v>
      </c>
      <c r="I299" s="48">
        <f t="shared" si="5"/>
        <v>12</v>
      </c>
    </row>
    <row r="300" spans="1:9" ht="15" customHeight="1" x14ac:dyDescent="0.2">
      <c r="A300" s="14"/>
      <c r="B300" s="29" t="s">
        <v>256</v>
      </c>
      <c r="C300" s="29"/>
      <c r="D300" s="29"/>
      <c r="E300" s="45">
        <v>0</v>
      </c>
      <c r="F300" s="45" t="s">
        <v>16</v>
      </c>
      <c r="G300" s="45">
        <v>11</v>
      </c>
      <c r="H300" s="45" t="s">
        <v>261</v>
      </c>
      <c r="I300" s="48">
        <f t="shared" si="5"/>
        <v>11</v>
      </c>
    </row>
    <row r="301" spans="1:9" ht="15" customHeight="1" x14ac:dyDescent="0.2">
      <c r="A301" s="14"/>
      <c r="B301" s="29" t="s">
        <v>257</v>
      </c>
      <c r="C301" s="29"/>
      <c r="D301" s="29"/>
      <c r="E301" s="45">
        <v>0</v>
      </c>
      <c r="F301" s="45">
        <v>3</v>
      </c>
      <c r="G301" s="45">
        <v>5</v>
      </c>
      <c r="H301" s="45" t="s">
        <v>261</v>
      </c>
      <c r="I301" s="48">
        <f t="shared" si="5"/>
        <v>8</v>
      </c>
    </row>
    <row r="302" spans="1:9" ht="15" customHeight="1" x14ac:dyDescent="0.2">
      <c r="A302" s="14"/>
      <c r="B302" s="29" t="s">
        <v>258</v>
      </c>
      <c r="C302" s="29"/>
      <c r="D302" s="29"/>
      <c r="E302" s="45">
        <v>0</v>
      </c>
      <c r="F302" s="44" t="s">
        <v>380</v>
      </c>
      <c r="G302" s="45" t="s">
        <v>16</v>
      </c>
      <c r="H302" s="45" t="s">
        <v>261</v>
      </c>
      <c r="I302" s="44" t="s">
        <v>380</v>
      </c>
    </row>
    <row r="303" spans="1:9" ht="15" customHeight="1" x14ac:dyDescent="0.2">
      <c r="A303" s="14"/>
      <c r="B303" s="29" t="s">
        <v>259</v>
      </c>
      <c r="C303" s="29"/>
      <c r="D303" s="29"/>
      <c r="E303" s="45">
        <v>0</v>
      </c>
      <c r="F303" s="45">
        <v>8</v>
      </c>
      <c r="G303" s="45">
        <v>8</v>
      </c>
      <c r="H303" s="45" t="s">
        <v>261</v>
      </c>
      <c r="I303" s="48">
        <f t="shared" si="5"/>
        <v>16</v>
      </c>
    </row>
    <row r="304" spans="1:9" ht="15" customHeight="1" x14ac:dyDescent="0.2">
      <c r="A304" s="14"/>
      <c r="B304" s="29" t="s">
        <v>260</v>
      </c>
      <c r="C304" s="29"/>
      <c r="D304" s="29"/>
      <c r="E304" s="45">
        <v>0</v>
      </c>
      <c r="F304" s="45" t="s">
        <v>16</v>
      </c>
      <c r="G304" s="45" t="s">
        <v>261</v>
      </c>
      <c r="H304" s="45" t="s">
        <v>261</v>
      </c>
      <c r="I304" s="48">
        <f t="shared" si="5"/>
        <v>0</v>
      </c>
    </row>
    <row r="305" spans="1:9" s="13" customFormat="1" ht="15" customHeight="1" x14ac:dyDescent="0.2">
      <c r="B305" s="50"/>
      <c r="D305" s="50" t="s">
        <v>14</v>
      </c>
      <c r="E305" s="44" t="s">
        <v>380</v>
      </c>
      <c r="F305" s="51">
        <v>83</v>
      </c>
      <c r="G305" s="51">
        <v>115</v>
      </c>
      <c r="H305" s="51">
        <f>0/100</f>
        <v>0</v>
      </c>
      <c r="I305" s="51">
        <f>SUM(E305:H305)</f>
        <v>198</v>
      </c>
    </row>
    <row r="306" spans="1:9" s="13" customFormat="1" ht="15" customHeight="1" x14ac:dyDescent="0.2">
      <c r="A306" s="50"/>
      <c r="B306" s="50"/>
      <c r="C306" s="50"/>
      <c r="D306" s="50"/>
      <c r="E306" s="51"/>
      <c r="F306" s="51"/>
      <c r="G306" s="51"/>
      <c r="H306" s="51"/>
      <c r="I306" s="51"/>
    </row>
    <row r="307" spans="1:9" s="10" customFormat="1" ht="15" customHeight="1" x14ac:dyDescent="0.25">
      <c r="A307" s="52" t="s">
        <v>3</v>
      </c>
      <c r="B307" s="52"/>
      <c r="C307" s="52"/>
      <c r="D307" s="52"/>
      <c r="E307" s="11">
        <v>120</v>
      </c>
      <c r="F307" s="11">
        <v>361</v>
      </c>
      <c r="G307" s="11">
        <v>241</v>
      </c>
      <c r="H307" s="11">
        <v>64</v>
      </c>
      <c r="I307" s="53">
        <f t="shared" si="5"/>
        <v>786</v>
      </c>
    </row>
    <row r="308" spans="1:9" ht="15" customHeight="1" x14ac:dyDescent="0.2">
      <c r="E308" s="20"/>
      <c r="F308" s="20"/>
      <c r="G308" s="20"/>
      <c r="H308" s="20"/>
      <c r="I308" s="20"/>
    </row>
    <row r="309" spans="1:9" ht="15" customHeight="1" x14ac:dyDescent="0.2">
      <c r="A309" s="83" t="s">
        <v>268</v>
      </c>
      <c r="B309" s="83"/>
      <c r="C309" s="83"/>
      <c r="D309" s="83"/>
      <c r="E309" s="83"/>
      <c r="F309" s="83"/>
      <c r="G309" s="83"/>
      <c r="H309" s="83"/>
      <c r="I309" s="83"/>
    </row>
    <row r="310" spans="1:9" ht="15" customHeight="1" x14ac:dyDescent="0.2">
      <c r="A310" s="83"/>
      <c r="B310" s="83"/>
      <c r="C310" s="83"/>
      <c r="D310" s="83"/>
      <c r="E310" s="83"/>
      <c r="F310" s="83"/>
      <c r="G310" s="83"/>
      <c r="H310" s="83"/>
      <c r="I310" s="83"/>
    </row>
    <row r="312" spans="1:9" ht="15" customHeight="1" x14ac:dyDescent="0.2">
      <c r="A312" s="19" t="s">
        <v>378</v>
      </c>
    </row>
    <row r="314" spans="1:9" ht="15" customHeight="1" x14ac:dyDescent="0.2">
      <c r="A314" s="82" t="s">
        <v>379</v>
      </c>
      <c r="B314" s="82"/>
      <c r="C314" s="82"/>
      <c r="D314" s="82"/>
      <c r="E314" s="82"/>
      <c r="F314" s="82"/>
      <c r="G314" s="82"/>
      <c r="H314" s="82"/>
      <c r="I314" s="82"/>
    </row>
    <row r="315" spans="1:9" ht="15" customHeight="1" x14ac:dyDescent="0.2">
      <c r="A315" s="82"/>
      <c r="B315" s="82"/>
      <c r="C315" s="82"/>
      <c r="D315" s="82"/>
      <c r="E315" s="82"/>
      <c r="F315" s="82"/>
      <c r="G315" s="82"/>
      <c r="H315" s="82"/>
      <c r="I315" s="82"/>
    </row>
    <row r="316" spans="1:9" ht="15" customHeight="1" x14ac:dyDescent="0.2">
      <c r="A316" s="21"/>
      <c r="B316" s="43"/>
      <c r="C316" s="43"/>
      <c r="D316" s="43"/>
      <c r="E316" s="43"/>
      <c r="F316" s="43"/>
      <c r="G316" s="43"/>
      <c r="H316" s="43"/>
      <c r="I316" s="43"/>
    </row>
  </sheetData>
  <mergeCells count="4">
    <mergeCell ref="A314:I315"/>
    <mergeCell ref="A309:I310"/>
    <mergeCell ref="A5:I5"/>
    <mergeCell ref="A2:D2"/>
  </mergeCells>
  <hyperlinks>
    <hyperlink ref="A2" r:id="rId1"/>
  </hyperlinks>
  <pageMargins left="0.7" right="0.7" top="0.75" bottom="0.75" header="0.3" footer="0.3"/>
  <pageSetup orientation="portrait" horizontalDpi="4294967292" verticalDpi="4294967292"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workbookViewId="0">
      <selection activeCell="A2" sqref="A2:D2"/>
    </sheetView>
  </sheetViews>
  <sheetFormatPr defaultColWidth="8.85546875" defaultRowHeight="15" customHeight="1" x14ac:dyDescent="0.2"/>
  <cols>
    <col min="1" max="1" width="2.7109375" style="19" customWidth="1"/>
    <col min="2" max="3" width="2.7109375" style="14" customWidth="1"/>
    <col min="4" max="4" width="64" style="14" customWidth="1"/>
    <col min="5" max="6" width="34.42578125" style="20" customWidth="1"/>
    <col min="7" max="16384" width="8.85546875" style="14"/>
  </cols>
  <sheetData>
    <row r="1" spans="1:8" ht="15" customHeight="1" x14ac:dyDescent="0.2">
      <c r="A1" s="3" t="s">
        <v>437</v>
      </c>
    </row>
    <row r="2" spans="1:8" ht="15" customHeight="1" x14ac:dyDescent="0.2">
      <c r="A2" s="85" t="s">
        <v>426</v>
      </c>
      <c r="B2" s="85"/>
      <c r="C2" s="85"/>
      <c r="D2" s="85"/>
    </row>
    <row r="3" spans="1:8" ht="15" customHeight="1" x14ac:dyDescent="0.2">
      <c r="A3" s="40"/>
      <c r="B3" s="12"/>
      <c r="C3" s="12"/>
      <c r="D3" s="12"/>
      <c r="E3" s="57"/>
      <c r="F3" s="57"/>
    </row>
    <row r="4" spans="1:8" ht="15" customHeight="1" x14ac:dyDescent="0.2">
      <c r="A4" s="12"/>
      <c r="B4" s="12"/>
      <c r="C4" s="12"/>
      <c r="D4" s="12"/>
      <c r="E4" s="57"/>
      <c r="F4" s="57"/>
    </row>
    <row r="5" spans="1:8" ht="15" customHeight="1" x14ac:dyDescent="0.2">
      <c r="A5" s="88" t="s">
        <v>269</v>
      </c>
      <c r="B5" s="88"/>
      <c r="C5" s="88"/>
      <c r="D5" s="88"/>
      <c r="E5" s="88"/>
      <c r="F5" s="88"/>
    </row>
    <row r="6" spans="1:8" ht="15" customHeight="1" x14ac:dyDescent="0.2">
      <c r="A6" s="59"/>
      <c r="B6" s="59"/>
      <c r="C6" s="59"/>
      <c r="D6" s="59"/>
      <c r="E6" s="59"/>
      <c r="F6" s="59"/>
    </row>
    <row r="7" spans="1:8" ht="15" customHeight="1" x14ac:dyDescent="0.2">
      <c r="A7" s="15"/>
      <c r="B7" s="16"/>
      <c r="C7" s="16"/>
      <c r="D7" s="16"/>
      <c r="E7" s="24"/>
      <c r="F7" s="14"/>
    </row>
    <row r="8" spans="1:8" s="19" customFormat="1" ht="45" x14ac:dyDescent="0.2">
      <c r="A8" s="43" t="s">
        <v>262</v>
      </c>
      <c r="B8" s="43"/>
      <c r="C8" s="43"/>
      <c r="D8" s="43"/>
      <c r="E8" s="22" t="s">
        <v>270</v>
      </c>
      <c r="F8" s="22" t="s">
        <v>391</v>
      </c>
    </row>
    <row r="9" spans="1:8" ht="15" customHeight="1" x14ac:dyDescent="0.2">
      <c r="A9" s="56" t="s">
        <v>18</v>
      </c>
      <c r="B9" s="55"/>
      <c r="C9" s="17"/>
      <c r="D9" s="17"/>
      <c r="E9" s="41"/>
      <c r="F9" s="41"/>
    </row>
    <row r="10" spans="1:8" ht="15" customHeight="1" x14ac:dyDescent="0.2">
      <c r="B10" s="15" t="s">
        <v>84</v>
      </c>
      <c r="C10" s="15"/>
      <c r="D10" s="23"/>
      <c r="E10" s="24" t="s">
        <v>271</v>
      </c>
      <c r="F10" s="48">
        <v>72</v>
      </c>
      <c r="H10" s="18"/>
    </row>
    <row r="11" spans="1:8" ht="15" customHeight="1" x14ac:dyDescent="0.2">
      <c r="B11" s="15" t="s">
        <v>85</v>
      </c>
      <c r="C11" s="15"/>
      <c r="D11" s="23"/>
      <c r="E11" s="24" t="s">
        <v>272</v>
      </c>
      <c r="F11" s="48">
        <v>86</v>
      </c>
      <c r="H11" s="18"/>
    </row>
    <row r="12" spans="1:8" ht="15" customHeight="1" x14ac:dyDescent="0.2">
      <c r="B12" s="15" t="s">
        <v>86</v>
      </c>
      <c r="C12" s="15"/>
      <c r="D12" s="23"/>
      <c r="E12" s="24" t="s">
        <v>271</v>
      </c>
      <c r="F12" s="48">
        <v>72</v>
      </c>
      <c r="H12" s="18"/>
    </row>
    <row r="13" spans="1:8" ht="15" customHeight="1" x14ac:dyDescent="0.2">
      <c r="B13" s="15" t="s">
        <v>88</v>
      </c>
      <c r="C13" s="15"/>
      <c r="D13" s="23"/>
      <c r="E13" s="24" t="s">
        <v>273</v>
      </c>
      <c r="F13" s="48">
        <v>129</v>
      </c>
      <c r="H13" s="18"/>
    </row>
    <row r="14" spans="1:8" ht="15" customHeight="1" x14ac:dyDescent="0.2">
      <c r="B14" s="15" t="s">
        <v>274</v>
      </c>
      <c r="C14" s="15"/>
      <c r="D14" s="23"/>
      <c r="E14" s="24" t="s">
        <v>273</v>
      </c>
      <c r="F14" s="48">
        <v>129</v>
      </c>
      <c r="H14" s="18"/>
    </row>
    <row r="15" spans="1:8" ht="15" customHeight="1" x14ac:dyDescent="0.2">
      <c r="A15" s="15"/>
      <c r="B15" s="16"/>
      <c r="C15" s="16"/>
      <c r="D15" s="16"/>
      <c r="E15" s="24"/>
      <c r="F15" s="48"/>
      <c r="H15" s="18"/>
    </row>
    <row r="16" spans="1:8" ht="15" customHeight="1" x14ac:dyDescent="0.2">
      <c r="A16" s="15" t="s">
        <v>6</v>
      </c>
      <c r="B16" s="16"/>
      <c r="C16" s="16"/>
      <c r="D16" s="16"/>
      <c r="E16" s="24"/>
      <c r="F16" s="48"/>
      <c r="H16" s="18"/>
    </row>
    <row r="17" spans="1:8" ht="15" customHeight="1" x14ac:dyDescent="0.2">
      <c r="B17" s="15" t="s">
        <v>72</v>
      </c>
      <c r="C17" s="15"/>
      <c r="D17" s="23"/>
      <c r="E17" s="24" t="s">
        <v>275</v>
      </c>
      <c r="F17" s="48">
        <v>93</v>
      </c>
      <c r="H17" s="18"/>
    </row>
    <row r="18" spans="1:8" ht="15" customHeight="1" x14ac:dyDescent="0.2">
      <c r="B18" s="15" t="s">
        <v>73</v>
      </c>
      <c r="C18" s="15"/>
      <c r="D18" s="23"/>
      <c r="E18" s="24" t="s">
        <v>275</v>
      </c>
      <c r="F18" s="48">
        <v>93</v>
      </c>
      <c r="H18" s="18"/>
    </row>
    <row r="19" spans="1:8" ht="15" customHeight="1" x14ac:dyDescent="0.2">
      <c r="B19" s="15" t="s">
        <v>389</v>
      </c>
      <c r="C19" s="15"/>
      <c r="D19" s="23"/>
      <c r="E19" s="24"/>
      <c r="F19" s="48"/>
      <c r="H19" s="18"/>
    </row>
    <row r="20" spans="1:8" ht="15" customHeight="1" x14ac:dyDescent="0.2">
      <c r="C20" s="15" t="s">
        <v>388</v>
      </c>
      <c r="D20" s="23"/>
      <c r="E20" s="24" t="s">
        <v>275</v>
      </c>
      <c r="F20" s="48">
        <v>93</v>
      </c>
      <c r="H20" s="18"/>
    </row>
    <row r="21" spans="1:8" ht="15" customHeight="1" x14ac:dyDescent="0.2">
      <c r="B21" s="15" t="s">
        <v>77</v>
      </c>
      <c r="C21" s="15"/>
      <c r="D21" s="23"/>
      <c r="E21" s="24" t="s">
        <v>276</v>
      </c>
      <c r="F21" s="48">
        <v>86</v>
      </c>
      <c r="H21" s="18"/>
    </row>
    <row r="22" spans="1:8" ht="15" customHeight="1" x14ac:dyDescent="0.2">
      <c r="B22" s="15" t="s">
        <v>78</v>
      </c>
      <c r="C22" s="15"/>
      <c r="D22" s="23"/>
      <c r="E22" s="24" t="s">
        <v>277</v>
      </c>
      <c r="F22" s="48">
        <v>52</v>
      </c>
      <c r="H22" s="18"/>
    </row>
    <row r="23" spans="1:8" ht="15" customHeight="1" x14ac:dyDescent="0.2">
      <c r="B23" s="15" t="s">
        <v>79</v>
      </c>
      <c r="C23" s="15"/>
      <c r="D23" s="23"/>
      <c r="E23" s="24" t="s">
        <v>278</v>
      </c>
      <c r="F23" s="48">
        <v>99</v>
      </c>
      <c r="H23" s="18"/>
    </row>
    <row r="24" spans="1:8" ht="15" customHeight="1" x14ac:dyDescent="0.2">
      <c r="B24" s="15" t="s">
        <v>80</v>
      </c>
      <c r="C24" s="15"/>
      <c r="D24" s="23"/>
      <c r="E24" s="24" t="s">
        <v>276</v>
      </c>
      <c r="F24" s="48">
        <v>86</v>
      </c>
      <c r="H24" s="18"/>
    </row>
    <row r="25" spans="1:8" ht="15" customHeight="1" x14ac:dyDescent="0.2">
      <c r="B25" s="15" t="s">
        <v>81</v>
      </c>
      <c r="C25" s="15"/>
      <c r="D25" s="23"/>
      <c r="E25" s="24" t="s">
        <v>279</v>
      </c>
      <c r="F25" s="48">
        <v>58</v>
      </c>
      <c r="H25" s="18"/>
    </row>
    <row r="26" spans="1:8" ht="15" customHeight="1" x14ac:dyDescent="0.2">
      <c r="A26" s="15"/>
      <c r="B26" s="16"/>
      <c r="C26" s="16"/>
      <c r="D26" s="16"/>
      <c r="E26" s="24"/>
      <c r="F26" s="48"/>
      <c r="H26" s="18"/>
    </row>
    <row r="27" spans="1:8" ht="15" customHeight="1" x14ac:dyDescent="0.2">
      <c r="A27" s="15" t="s">
        <v>12</v>
      </c>
      <c r="B27" s="16"/>
      <c r="C27" s="16"/>
      <c r="D27" s="16"/>
      <c r="E27" s="24"/>
      <c r="F27" s="48"/>
      <c r="H27" s="18"/>
    </row>
    <row r="28" spans="1:8" ht="15" customHeight="1" x14ac:dyDescent="0.2">
      <c r="B28" s="15" t="s">
        <v>223</v>
      </c>
      <c r="C28" s="15"/>
      <c r="D28" s="23"/>
      <c r="E28" s="24" t="s">
        <v>280</v>
      </c>
      <c r="F28" s="48">
        <v>68</v>
      </c>
      <c r="H28" s="18"/>
    </row>
    <row r="29" spans="1:8" ht="15" customHeight="1" x14ac:dyDescent="0.2">
      <c r="B29" s="15" t="s">
        <v>228</v>
      </c>
      <c r="C29" s="15"/>
      <c r="D29" s="23"/>
      <c r="E29" s="24" t="s">
        <v>281</v>
      </c>
      <c r="F29" s="48">
        <v>104</v>
      </c>
      <c r="H29" s="18"/>
    </row>
    <row r="30" spans="1:8" ht="15" customHeight="1" x14ac:dyDescent="0.2">
      <c r="B30" s="15" t="s">
        <v>229</v>
      </c>
      <c r="C30" s="15"/>
      <c r="D30" s="23"/>
      <c r="E30" s="24" t="s">
        <v>280</v>
      </c>
      <c r="F30" s="48">
        <v>68</v>
      </c>
      <c r="H30" s="18"/>
    </row>
    <row r="31" spans="1:8" ht="15" customHeight="1" x14ac:dyDescent="0.2">
      <c r="B31" s="15" t="s">
        <v>230</v>
      </c>
      <c r="C31" s="15"/>
      <c r="D31" s="23"/>
      <c r="E31" s="24" t="s">
        <v>280</v>
      </c>
      <c r="F31" s="48">
        <v>68</v>
      </c>
      <c r="H31" s="18"/>
    </row>
    <row r="32" spans="1:8" ht="15" customHeight="1" x14ac:dyDescent="0.2">
      <c r="B32" s="15" t="s">
        <v>231</v>
      </c>
      <c r="C32" s="15"/>
      <c r="D32" s="23"/>
      <c r="E32" s="24" t="s">
        <v>282</v>
      </c>
      <c r="F32" s="48">
        <v>44</v>
      </c>
      <c r="H32" s="18"/>
    </row>
    <row r="33" spans="1:8" ht="15" customHeight="1" x14ac:dyDescent="0.2">
      <c r="B33" s="15" t="s">
        <v>233</v>
      </c>
      <c r="C33" s="15"/>
      <c r="D33" s="23"/>
      <c r="E33" s="24" t="s">
        <v>280</v>
      </c>
      <c r="F33" s="48">
        <v>68</v>
      </c>
      <c r="H33" s="18"/>
    </row>
    <row r="34" spans="1:8" ht="15" customHeight="1" x14ac:dyDescent="0.2">
      <c r="B34" s="15" t="s">
        <v>234</v>
      </c>
      <c r="C34" s="15"/>
      <c r="D34" s="23"/>
      <c r="E34" s="24" t="s">
        <v>280</v>
      </c>
      <c r="F34" s="48">
        <v>68</v>
      </c>
      <c r="H34" s="18"/>
    </row>
    <row r="35" spans="1:8" ht="15" customHeight="1" x14ac:dyDescent="0.2">
      <c r="B35" s="15" t="s">
        <v>237</v>
      </c>
      <c r="C35" s="15"/>
      <c r="D35" s="23"/>
      <c r="E35" s="24" t="s">
        <v>282</v>
      </c>
      <c r="F35" s="48">
        <v>44</v>
      </c>
      <c r="H35" s="18"/>
    </row>
    <row r="36" spans="1:8" ht="15" customHeight="1" x14ac:dyDescent="0.2">
      <c r="B36" s="15" t="s">
        <v>238</v>
      </c>
      <c r="C36" s="15"/>
      <c r="D36" s="23"/>
      <c r="E36" s="24" t="s">
        <v>280</v>
      </c>
      <c r="F36" s="48">
        <v>68</v>
      </c>
      <c r="H36" s="18"/>
    </row>
    <row r="37" spans="1:8" ht="15" customHeight="1" x14ac:dyDescent="0.2">
      <c r="B37" s="15" t="s">
        <v>239</v>
      </c>
      <c r="C37" s="15"/>
      <c r="D37" s="23"/>
      <c r="E37" s="24" t="s">
        <v>282</v>
      </c>
      <c r="F37" s="48">
        <v>44</v>
      </c>
      <c r="H37" s="18"/>
    </row>
    <row r="38" spans="1:8" ht="15" customHeight="1" x14ac:dyDescent="0.2">
      <c r="B38" s="15" t="s">
        <v>240</v>
      </c>
      <c r="C38" s="15"/>
      <c r="D38" s="23"/>
      <c r="E38" s="24" t="s">
        <v>282</v>
      </c>
      <c r="F38" s="48">
        <v>44</v>
      </c>
      <c r="H38" s="18"/>
    </row>
    <row r="39" spans="1:8" ht="15" customHeight="1" x14ac:dyDescent="0.2">
      <c r="B39" s="15" t="s">
        <v>241</v>
      </c>
      <c r="C39" s="15"/>
      <c r="D39" s="23"/>
      <c r="E39" s="24" t="s">
        <v>283</v>
      </c>
      <c r="F39" s="48">
        <v>85</v>
      </c>
      <c r="H39" s="18"/>
    </row>
    <row r="40" spans="1:8" ht="15" customHeight="1" x14ac:dyDescent="0.2">
      <c r="A40" s="15"/>
      <c r="B40" s="16"/>
      <c r="C40" s="16"/>
      <c r="D40" s="16"/>
      <c r="E40" s="24"/>
      <c r="F40" s="48"/>
      <c r="H40" s="18"/>
    </row>
    <row r="41" spans="1:8" ht="15" customHeight="1" x14ac:dyDescent="0.2">
      <c r="A41" s="15" t="s">
        <v>9</v>
      </c>
      <c r="B41" s="16"/>
      <c r="C41" s="16"/>
      <c r="D41" s="16"/>
      <c r="E41" s="24"/>
      <c r="F41" s="48"/>
      <c r="H41" s="18"/>
    </row>
    <row r="42" spans="1:8" ht="15" customHeight="1" x14ac:dyDescent="0.2">
      <c r="B42" s="15" t="s">
        <v>169</v>
      </c>
      <c r="C42" s="15"/>
      <c r="D42" s="23"/>
      <c r="E42" s="24" t="s">
        <v>284</v>
      </c>
      <c r="F42" s="48">
        <v>86</v>
      </c>
      <c r="H42" s="18"/>
    </row>
    <row r="43" spans="1:8" ht="15" customHeight="1" x14ac:dyDescent="0.2">
      <c r="B43" s="15" t="s">
        <v>172</v>
      </c>
      <c r="C43" s="15"/>
      <c r="D43" s="23"/>
      <c r="E43" s="24" t="s">
        <v>285</v>
      </c>
      <c r="F43" s="48">
        <v>82</v>
      </c>
      <c r="H43" s="18"/>
    </row>
    <row r="44" spans="1:8" ht="15" customHeight="1" x14ac:dyDescent="0.2">
      <c r="B44" s="15" t="s">
        <v>24</v>
      </c>
      <c r="C44" s="15"/>
      <c r="D44" s="23"/>
      <c r="E44" s="24" t="s">
        <v>286</v>
      </c>
      <c r="F44" s="48">
        <v>48</v>
      </c>
      <c r="H44" s="18"/>
    </row>
    <row r="45" spans="1:8" ht="15" customHeight="1" x14ac:dyDescent="0.2">
      <c r="A45" s="15"/>
      <c r="B45" s="16"/>
      <c r="C45" s="16"/>
      <c r="D45" s="16"/>
      <c r="E45" s="24"/>
      <c r="F45" s="48"/>
      <c r="H45" s="18"/>
    </row>
    <row r="46" spans="1:8" ht="15" customHeight="1" x14ac:dyDescent="0.2">
      <c r="A46" s="15" t="s">
        <v>5</v>
      </c>
      <c r="B46" s="16"/>
      <c r="C46" s="16"/>
      <c r="D46" s="16"/>
      <c r="E46" s="24"/>
      <c r="F46" s="48"/>
      <c r="H46" s="18"/>
    </row>
    <row r="47" spans="1:8" ht="15" customHeight="1" x14ac:dyDescent="0.2">
      <c r="B47" s="15" t="s">
        <v>29</v>
      </c>
      <c r="C47" s="23"/>
      <c r="D47" s="23"/>
      <c r="E47" s="24" t="s">
        <v>287</v>
      </c>
      <c r="F47" s="48">
        <v>81</v>
      </c>
      <c r="H47" s="18"/>
    </row>
    <row r="48" spans="1:8" ht="15" customHeight="1" x14ac:dyDescent="0.2">
      <c r="B48" s="15" t="s">
        <v>30</v>
      </c>
      <c r="C48" s="23"/>
      <c r="D48" s="23"/>
      <c r="E48" s="24" t="s">
        <v>288</v>
      </c>
      <c r="F48" s="48">
        <v>91</v>
      </c>
      <c r="H48" s="18"/>
    </row>
    <row r="49" spans="2:8" ht="15" customHeight="1" x14ac:dyDescent="0.2">
      <c r="B49" s="15" t="s">
        <v>31</v>
      </c>
      <c r="C49" s="23"/>
      <c r="D49" s="23"/>
      <c r="E49" s="24" t="s">
        <v>289</v>
      </c>
      <c r="F49" s="48">
        <v>84</v>
      </c>
      <c r="H49" s="18"/>
    </row>
    <row r="50" spans="2:8" ht="15" customHeight="1" x14ac:dyDescent="0.2">
      <c r="B50" s="15" t="s">
        <v>32</v>
      </c>
      <c r="C50" s="23"/>
      <c r="D50" s="23"/>
      <c r="E50" s="24" t="s">
        <v>290</v>
      </c>
      <c r="F50" s="48">
        <v>109</v>
      </c>
      <c r="H50" s="18"/>
    </row>
    <row r="51" spans="2:8" ht="15" customHeight="1" x14ac:dyDescent="0.2">
      <c r="B51" s="15" t="s">
        <v>34</v>
      </c>
      <c r="C51" s="23"/>
      <c r="D51" s="23"/>
      <c r="E51" s="24" t="s">
        <v>291</v>
      </c>
      <c r="F51" s="48">
        <v>47</v>
      </c>
      <c r="H51" s="18"/>
    </row>
    <row r="52" spans="2:8" ht="15" customHeight="1" x14ac:dyDescent="0.2">
      <c r="B52" s="15" t="s">
        <v>38</v>
      </c>
      <c r="C52" s="23"/>
      <c r="D52" s="23"/>
      <c r="E52" s="24" t="s">
        <v>292</v>
      </c>
      <c r="F52" s="48">
        <v>124</v>
      </c>
      <c r="H52" s="18"/>
    </row>
    <row r="53" spans="2:8" ht="15" customHeight="1" x14ac:dyDescent="0.2">
      <c r="B53" s="15" t="s">
        <v>293</v>
      </c>
      <c r="C53" s="23"/>
      <c r="D53" s="23"/>
      <c r="E53" s="24" t="s">
        <v>273</v>
      </c>
      <c r="F53" s="48">
        <v>129</v>
      </c>
      <c r="H53" s="18"/>
    </row>
    <row r="54" spans="2:8" ht="15" customHeight="1" x14ac:dyDescent="0.2">
      <c r="B54" s="15" t="s">
        <v>41</v>
      </c>
      <c r="C54" s="23"/>
      <c r="D54" s="23"/>
      <c r="E54" s="24" t="s">
        <v>294</v>
      </c>
      <c r="F54" s="48">
        <v>132</v>
      </c>
      <c r="H54" s="18"/>
    </row>
    <row r="55" spans="2:8" ht="15" customHeight="1" x14ac:dyDescent="0.2">
      <c r="B55" s="15" t="s">
        <v>43</v>
      </c>
      <c r="C55" s="23"/>
      <c r="D55" s="23"/>
      <c r="E55" s="24"/>
      <c r="F55" s="48"/>
      <c r="H55" s="18"/>
    </row>
    <row r="56" spans="2:8" ht="15" customHeight="1" x14ac:dyDescent="0.2">
      <c r="B56" s="19"/>
      <c r="C56" s="26"/>
      <c r="D56" s="15" t="s">
        <v>44</v>
      </c>
      <c r="E56" s="24" t="s">
        <v>295</v>
      </c>
      <c r="F56" s="48">
        <v>69</v>
      </c>
      <c r="H56" s="18"/>
    </row>
    <row r="57" spans="2:8" ht="15" customHeight="1" x14ac:dyDescent="0.2">
      <c r="B57" s="19"/>
      <c r="C57" s="26"/>
      <c r="D57" s="15" t="s">
        <v>47</v>
      </c>
      <c r="E57" s="24" t="s">
        <v>296</v>
      </c>
      <c r="F57" s="48">
        <v>82</v>
      </c>
      <c r="H57" s="18"/>
    </row>
    <row r="58" spans="2:8" ht="15" customHeight="1" x14ac:dyDescent="0.2">
      <c r="B58" s="19"/>
      <c r="C58" s="26"/>
      <c r="D58" s="15" t="s">
        <v>50</v>
      </c>
      <c r="E58" s="24" t="s">
        <v>273</v>
      </c>
      <c r="F58" s="48">
        <v>129</v>
      </c>
      <c r="H58" s="18"/>
    </row>
    <row r="59" spans="2:8" ht="15" customHeight="1" x14ac:dyDescent="0.2">
      <c r="B59" s="15" t="s">
        <v>57</v>
      </c>
      <c r="C59" s="23"/>
      <c r="D59" s="23"/>
      <c r="E59" s="24" t="s">
        <v>297</v>
      </c>
      <c r="F59" s="48">
        <v>83</v>
      </c>
      <c r="H59" s="18"/>
    </row>
    <row r="60" spans="2:8" ht="15" customHeight="1" x14ac:dyDescent="0.2">
      <c r="B60" s="15" t="s">
        <v>60</v>
      </c>
      <c r="C60" s="23"/>
      <c r="D60" s="23"/>
      <c r="E60" s="24" t="s">
        <v>298</v>
      </c>
      <c r="F60" s="48">
        <v>107</v>
      </c>
      <c r="H60" s="18"/>
    </row>
    <row r="61" spans="2:8" ht="15" customHeight="1" x14ac:dyDescent="0.2">
      <c r="B61" s="15" t="s">
        <v>50</v>
      </c>
      <c r="C61" s="23"/>
      <c r="D61" s="23"/>
      <c r="E61" s="24" t="s">
        <v>273</v>
      </c>
      <c r="F61" s="48">
        <v>129</v>
      </c>
      <c r="H61" s="18"/>
    </row>
    <row r="62" spans="2:8" ht="15" customHeight="1" x14ac:dyDescent="0.2">
      <c r="B62" s="15" t="s">
        <v>61</v>
      </c>
      <c r="C62" s="23"/>
      <c r="D62" s="23"/>
      <c r="E62" s="24" t="s">
        <v>299</v>
      </c>
      <c r="F62" s="48">
        <v>42</v>
      </c>
      <c r="H62" s="18"/>
    </row>
    <row r="63" spans="2:8" ht="15" customHeight="1" x14ac:dyDescent="0.2">
      <c r="B63" s="15" t="s">
        <v>63</v>
      </c>
      <c r="C63" s="23"/>
      <c r="D63" s="23"/>
      <c r="E63" s="24" t="s">
        <v>300</v>
      </c>
      <c r="F63" s="48">
        <v>83</v>
      </c>
      <c r="H63" s="18"/>
    </row>
    <row r="64" spans="2:8" ht="15" customHeight="1" x14ac:dyDescent="0.2">
      <c r="B64" s="15" t="s">
        <v>64</v>
      </c>
      <c r="C64" s="23"/>
      <c r="D64" s="23"/>
      <c r="E64" s="24" t="s">
        <v>301</v>
      </c>
      <c r="F64" s="48">
        <v>43</v>
      </c>
      <c r="H64" s="18"/>
    </row>
    <row r="65" spans="1:8" ht="15" customHeight="1" x14ac:dyDescent="0.2">
      <c r="B65" s="15" t="s">
        <v>69</v>
      </c>
      <c r="C65" s="23"/>
      <c r="D65" s="23"/>
      <c r="E65" s="24" t="s">
        <v>302</v>
      </c>
      <c r="F65" s="48">
        <v>91</v>
      </c>
      <c r="H65" s="18"/>
    </row>
    <row r="66" spans="1:8" ht="15" customHeight="1" x14ac:dyDescent="0.2">
      <c r="B66" s="15" t="s">
        <v>71</v>
      </c>
      <c r="C66" s="23"/>
      <c r="D66" s="23"/>
      <c r="E66" s="24" t="s">
        <v>303</v>
      </c>
      <c r="F66" s="48">
        <v>77</v>
      </c>
      <c r="H66" s="18"/>
    </row>
    <row r="67" spans="1:8" ht="15" customHeight="1" x14ac:dyDescent="0.2">
      <c r="A67" s="15"/>
      <c r="B67" s="16"/>
      <c r="C67" s="16"/>
      <c r="D67" s="16"/>
      <c r="E67" s="24"/>
      <c r="F67" s="48"/>
      <c r="H67" s="18"/>
    </row>
    <row r="68" spans="1:8" ht="15" customHeight="1" x14ac:dyDescent="0.2">
      <c r="A68" s="15" t="s">
        <v>13</v>
      </c>
      <c r="B68" s="16"/>
      <c r="C68" s="16"/>
      <c r="D68" s="16"/>
      <c r="E68" s="24"/>
      <c r="F68" s="48"/>
      <c r="H68" s="18"/>
    </row>
    <row r="69" spans="1:8" ht="15" customHeight="1" x14ac:dyDescent="0.2">
      <c r="B69" s="15" t="s">
        <v>242</v>
      </c>
      <c r="C69" s="23"/>
      <c r="D69" s="23"/>
      <c r="E69" s="24" t="s">
        <v>304</v>
      </c>
      <c r="F69" s="48">
        <v>93</v>
      </c>
      <c r="H69" s="18"/>
    </row>
    <row r="70" spans="1:8" ht="15" customHeight="1" x14ac:dyDescent="0.2">
      <c r="B70" s="15" t="s">
        <v>243</v>
      </c>
      <c r="C70" s="23"/>
      <c r="D70" s="23"/>
      <c r="E70" s="24" t="s">
        <v>305</v>
      </c>
      <c r="F70" s="48">
        <v>44</v>
      </c>
      <c r="H70" s="18"/>
    </row>
    <row r="71" spans="1:8" ht="15" customHeight="1" x14ac:dyDescent="0.2">
      <c r="B71" s="15" t="s">
        <v>244</v>
      </c>
      <c r="C71" s="23"/>
      <c r="D71" s="23"/>
      <c r="E71" s="24" t="s">
        <v>306</v>
      </c>
      <c r="F71" s="48">
        <v>146</v>
      </c>
      <c r="H71" s="18"/>
    </row>
    <row r="72" spans="1:8" ht="15" customHeight="1" x14ac:dyDescent="0.2">
      <c r="B72" s="15" t="s">
        <v>245</v>
      </c>
      <c r="C72" s="23"/>
      <c r="D72" s="23"/>
      <c r="E72" s="24" t="s">
        <v>307</v>
      </c>
      <c r="F72" s="48">
        <v>74</v>
      </c>
      <c r="H72" s="18"/>
    </row>
    <row r="73" spans="1:8" ht="15" customHeight="1" x14ac:dyDescent="0.2">
      <c r="B73" s="15" t="s">
        <v>246</v>
      </c>
      <c r="C73" s="23"/>
      <c r="D73" s="23"/>
      <c r="E73" s="24" t="s">
        <v>308</v>
      </c>
      <c r="F73" s="48">
        <v>41</v>
      </c>
      <c r="H73" s="18"/>
    </row>
    <row r="74" spans="1:8" ht="15" customHeight="1" x14ac:dyDescent="0.2">
      <c r="B74" s="15" t="s">
        <v>247</v>
      </c>
      <c r="C74" s="23"/>
      <c r="D74" s="23"/>
      <c r="E74" s="24" t="s">
        <v>309</v>
      </c>
      <c r="F74" s="48">
        <v>119</v>
      </c>
      <c r="H74" s="18"/>
    </row>
    <row r="75" spans="1:8" ht="15" customHeight="1" x14ac:dyDescent="0.2">
      <c r="B75" s="15" t="s">
        <v>248</v>
      </c>
      <c r="C75" s="23"/>
      <c r="D75" s="23"/>
      <c r="E75" s="24" t="s">
        <v>310</v>
      </c>
      <c r="F75" s="48">
        <v>78</v>
      </c>
      <c r="H75" s="18"/>
    </row>
    <row r="76" spans="1:8" ht="15" customHeight="1" x14ac:dyDescent="0.2">
      <c r="B76" s="15" t="s">
        <v>250</v>
      </c>
      <c r="C76" s="23"/>
      <c r="D76" s="23"/>
      <c r="E76" s="24" t="s">
        <v>311</v>
      </c>
      <c r="F76" s="48">
        <v>190</v>
      </c>
      <c r="H76" s="18"/>
    </row>
    <row r="77" spans="1:8" ht="15" customHeight="1" x14ac:dyDescent="0.2">
      <c r="B77" s="15" t="s">
        <v>251</v>
      </c>
      <c r="C77" s="23"/>
      <c r="D77" s="23"/>
      <c r="E77" s="24" t="s">
        <v>312</v>
      </c>
      <c r="F77" s="48">
        <v>45</v>
      </c>
      <c r="H77" s="18"/>
    </row>
    <row r="78" spans="1:8" ht="15" customHeight="1" x14ac:dyDescent="0.2">
      <c r="B78" s="15" t="s">
        <v>252</v>
      </c>
      <c r="C78" s="23"/>
      <c r="D78" s="23"/>
      <c r="E78" s="24" t="s">
        <v>313</v>
      </c>
      <c r="F78" s="48">
        <v>92</v>
      </c>
      <c r="H78" s="18"/>
    </row>
    <row r="79" spans="1:8" ht="15" customHeight="1" x14ac:dyDescent="0.2">
      <c r="B79" s="15" t="s">
        <v>253</v>
      </c>
      <c r="C79" s="23"/>
      <c r="D79" s="23"/>
      <c r="E79" s="24" t="s">
        <v>314</v>
      </c>
      <c r="F79" s="48">
        <v>42</v>
      </c>
      <c r="H79" s="18"/>
    </row>
    <row r="80" spans="1:8" ht="15" customHeight="1" x14ac:dyDescent="0.2">
      <c r="B80" s="15" t="s">
        <v>254</v>
      </c>
      <c r="C80" s="23"/>
      <c r="D80" s="23"/>
      <c r="E80" s="24" t="s">
        <v>315</v>
      </c>
      <c r="F80" s="48">
        <v>52</v>
      </c>
      <c r="H80" s="18"/>
    </row>
    <row r="81" spans="1:8" ht="15" customHeight="1" x14ac:dyDescent="0.2">
      <c r="B81" s="15" t="s">
        <v>255</v>
      </c>
      <c r="C81" s="23"/>
      <c r="D81" s="23"/>
      <c r="E81" s="24" t="s">
        <v>316</v>
      </c>
      <c r="F81" s="48">
        <v>109</v>
      </c>
      <c r="H81" s="18"/>
    </row>
    <row r="82" spans="1:8" ht="15" customHeight="1" x14ac:dyDescent="0.2">
      <c r="B82" s="15" t="s">
        <v>256</v>
      </c>
      <c r="C82" s="23"/>
      <c r="D82" s="23"/>
      <c r="E82" s="24" t="s">
        <v>317</v>
      </c>
      <c r="F82" s="48">
        <v>80</v>
      </c>
      <c r="H82" s="18"/>
    </row>
    <row r="83" spans="1:8" ht="15" customHeight="1" x14ac:dyDescent="0.2">
      <c r="B83" s="15" t="s">
        <v>257</v>
      </c>
      <c r="C83" s="23"/>
      <c r="D83" s="23"/>
      <c r="E83" s="24" t="s">
        <v>318</v>
      </c>
      <c r="F83" s="48">
        <v>68</v>
      </c>
      <c r="H83" s="18"/>
    </row>
    <row r="84" spans="1:8" ht="15" customHeight="1" x14ac:dyDescent="0.2">
      <c r="B84" s="15" t="s">
        <v>258</v>
      </c>
      <c r="C84" s="23"/>
      <c r="D84" s="23"/>
      <c r="E84" s="24" t="s">
        <v>319</v>
      </c>
      <c r="F84" s="48">
        <v>79</v>
      </c>
      <c r="H84" s="18"/>
    </row>
    <row r="85" spans="1:8" ht="15" customHeight="1" x14ac:dyDescent="0.2">
      <c r="B85" s="15" t="s">
        <v>259</v>
      </c>
      <c r="C85" s="23"/>
      <c r="D85" s="23"/>
      <c r="E85" s="24" t="s">
        <v>311</v>
      </c>
      <c r="F85" s="48">
        <v>190</v>
      </c>
      <c r="H85" s="18"/>
    </row>
    <row r="86" spans="1:8" ht="15" customHeight="1" x14ac:dyDescent="0.2">
      <c r="B86" s="15" t="s">
        <v>260</v>
      </c>
      <c r="C86" s="23"/>
      <c r="D86" s="23"/>
      <c r="E86" s="24" t="s">
        <v>320</v>
      </c>
      <c r="F86" s="48">
        <v>98</v>
      </c>
      <c r="H86" s="18"/>
    </row>
    <row r="87" spans="1:8" ht="15" customHeight="1" x14ac:dyDescent="0.2">
      <c r="A87" s="15"/>
      <c r="B87" s="16"/>
      <c r="C87" s="16"/>
      <c r="D87" s="16"/>
      <c r="E87" s="24"/>
      <c r="F87" s="48"/>
      <c r="H87" s="18"/>
    </row>
    <row r="88" spans="1:8" ht="15" customHeight="1" x14ac:dyDescent="0.2">
      <c r="A88" s="15" t="s">
        <v>376</v>
      </c>
      <c r="B88" s="16"/>
      <c r="C88" s="16"/>
      <c r="D88" s="16"/>
      <c r="E88" s="24"/>
      <c r="F88" s="48"/>
      <c r="H88" s="18"/>
    </row>
    <row r="89" spans="1:8" ht="15" customHeight="1" x14ac:dyDescent="0.2">
      <c r="A89" s="15" t="s">
        <v>375</v>
      </c>
      <c r="B89" s="16"/>
      <c r="C89" s="16"/>
      <c r="D89" s="16"/>
      <c r="E89" s="24"/>
      <c r="F89" s="48"/>
      <c r="H89" s="18"/>
    </row>
    <row r="90" spans="1:8" ht="15" customHeight="1" x14ac:dyDescent="0.2">
      <c r="B90" s="15" t="s">
        <v>145</v>
      </c>
      <c r="C90" s="23"/>
      <c r="D90" s="23"/>
      <c r="E90" s="24" t="s">
        <v>321</v>
      </c>
      <c r="F90" s="48">
        <v>87</v>
      </c>
      <c r="H90" s="18"/>
    </row>
    <row r="91" spans="1:8" ht="15" customHeight="1" x14ac:dyDescent="0.2">
      <c r="B91" s="15" t="s">
        <v>150</v>
      </c>
      <c r="C91" s="23"/>
      <c r="D91" s="23"/>
      <c r="E91" s="24" t="s">
        <v>322</v>
      </c>
      <c r="F91" s="48">
        <v>81</v>
      </c>
      <c r="H91" s="18"/>
    </row>
    <row r="92" spans="1:8" ht="15" customHeight="1" x14ac:dyDescent="0.2">
      <c r="B92" s="15" t="s">
        <v>151</v>
      </c>
      <c r="C92" s="23"/>
      <c r="D92" s="23"/>
      <c r="E92" s="24" t="s">
        <v>323</v>
      </c>
      <c r="F92" s="48">
        <v>51</v>
      </c>
      <c r="H92" s="18"/>
    </row>
    <row r="93" spans="1:8" ht="15" customHeight="1" x14ac:dyDescent="0.2">
      <c r="B93" s="15" t="s">
        <v>152</v>
      </c>
      <c r="C93" s="23"/>
      <c r="D93" s="23"/>
      <c r="E93" s="24" t="s">
        <v>324</v>
      </c>
      <c r="F93" s="48">
        <v>57</v>
      </c>
      <c r="H93" s="18"/>
    </row>
    <row r="94" spans="1:8" ht="15" customHeight="1" x14ac:dyDescent="0.2">
      <c r="B94" s="15" t="s">
        <v>153</v>
      </c>
      <c r="C94" s="23"/>
      <c r="D94" s="23"/>
      <c r="E94" s="24" t="s">
        <v>325</v>
      </c>
      <c r="F94" s="48">
        <v>63</v>
      </c>
      <c r="H94" s="18"/>
    </row>
    <row r="95" spans="1:8" ht="15" customHeight="1" x14ac:dyDescent="0.2">
      <c r="B95" s="15" t="s">
        <v>156</v>
      </c>
      <c r="C95" s="23"/>
      <c r="D95" s="23"/>
      <c r="E95" s="24" t="s">
        <v>326</v>
      </c>
      <c r="F95" s="48">
        <v>80</v>
      </c>
      <c r="H95" s="18"/>
    </row>
    <row r="96" spans="1:8" ht="15" customHeight="1" x14ac:dyDescent="0.2">
      <c r="B96" s="15" t="s">
        <v>158</v>
      </c>
      <c r="C96" s="23"/>
      <c r="D96" s="23"/>
      <c r="E96" s="24" t="s">
        <v>327</v>
      </c>
      <c r="F96" s="48">
        <v>86</v>
      </c>
      <c r="H96" s="18"/>
    </row>
    <row r="97" spans="1:8" ht="15" customHeight="1" x14ac:dyDescent="0.2">
      <c r="B97" s="15" t="s">
        <v>165</v>
      </c>
      <c r="C97" s="23"/>
      <c r="D97" s="23"/>
      <c r="E97" s="24" t="s">
        <v>328</v>
      </c>
      <c r="F97" s="48">
        <v>36</v>
      </c>
      <c r="H97" s="18"/>
    </row>
    <row r="98" spans="1:8" ht="15" customHeight="1" x14ac:dyDescent="0.2">
      <c r="B98" s="15" t="s">
        <v>167</v>
      </c>
      <c r="C98" s="23"/>
      <c r="D98" s="23"/>
      <c r="E98" s="24" t="s">
        <v>329</v>
      </c>
      <c r="F98" s="48">
        <v>42</v>
      </c>
      <c r="H98" s="18"/>
    </row>
    <row r="99" spans="1:8" ht="15" customHeight="1" x14ac:dyDescent="0.2">
      <c r="A99" s="15"/>
      <c r="B99" s="16"/>
      <c r="C99" s="16"/>
      <c r="D99" s="16"/>
      <c r="E99" s="24"/>
      <c r="F99" s="48"/>
      <c r="H99" s="18"/>
    </row>
    <row r="100" spans="1:8" ht="15" customHeight="1" x14ac:dyDescent="0.2">
      <c r="A100" s="15" t="s">
        <v>7</v>
      </c>
      <c r="B100" s="16"/>
      <c r="C100" s="16"/>
      <c r="D100" s="16"/>
      <c r="E100" s="24"/>
      <c r="F100" s="48"/>
      <c r="H100" s="18"/>
    </row>
    <row r="101" spans="1:8" ht="15" customHeight="1" x14ac:dyDescent="0.2">
      <c r="B101" s="15" t="s">
        <v>99</v>
      </c>
      <c r="C101" s="23"/>
      <c r="D101" s="23"/>
      <c r="E101" s="24" t="s">
        <v>330</v>
      </c>
      <c r="F101" s="48">
        <v>121</v>
      </c>
      <c r="H101" s="18"/>
    </row>
    <row r="102" spans="1:8" ht="15" customHeight="1" x14ac:dyDescent="0.2">
      <c r="B102" s="15" t="s">
        <v>100</v>
      </c>
      <c r="C102" s="23"/>
      <c r="D102" s="23"/>
      <c r="E102" s="24" t="s">
        <v>331</v>
      </c>
      <c r="F102" s="48">
        <v>42</v>
      </c>
      <c r="H102" s="18"/>
    </row>
    <row r="103" spans="1:8" ht="15" customHeight="1" x14ac:dyDescent="0.2">
      <c r="B103" s="15" t="s">
        <v>19</v>
      </c>
      <c r="C103" s="23"/>
      <c r="D103" s="23"/>
      <c r="E103" s="24" t="s">
        <v>332</v>
      </c>
      <c r="F103" s="48">
        <v>58</v>
      </c>
      <c r="H103" s="18"/>
    </row>
    <row r="104" spans="1:8" ht="15" customHeight="1" x14ac:dyDescent="0.2">
      <c r="B104" s="15" t="s">
        <v>101</v>
      </c>
      <c r="C104" s="23"/>
      <c r="D104" s="23"/>
      <c r="E104" s="24" t="s">
        <v>333</v>
      </c>
      <c r="F104" s="48">
        <v>57</v>
      </c>
      <c r="H104" s="18"/>
    </row>
    <row r="105" spans="1:8" ht="15" customHeight="1" x14ac:dyDescent="0.2">
      <c r="B105" s="15" t="s">
        <v>102</v>
      </c>
      <c r="C105" s="23"/>
      <c r="D105" s="23"/>
      <c r="E105" s="24" t="s">
        <v>334</v>
      </c>
      <c r="F105" s="48">
        <v>48</v>
      </c>
      <c r="H105" s="18"/>
    </row>
    <row r="106" spans="1:8" ht="15" customHeight="1" x14ac:dyDescent="0.2">
      <c r="B106" s="15" t="s">
        <v>104</v>
      </c>
      <c r="C106" s="23"/>
      <c r="D106" s="23"/>
      <c r="E106" s="24" t="s">
        <v>335</v>
      </c>
      <c r="F106" s="48">
        <v>53</v>
      </c>
      <c r="H106" s="18"/>
    </row>
    <row r="107" spans="1:8" ht="15" customHeight="1" x14ac:dyDescent="0.2">
      <c r="B107" s="15" t="s">
        <v>105</v>
      </c>
      <c r="C107" s="23"/>
      <c r="D107" s="23"/>
      <c r="E107" s="24" t="s">
        <v>336</v>
      </c>
      <c r="F107" s="48">
        <v>94</v>
      </c>
      <c r="H107" s="18"/>
    </row>
    <row r="108" spans="1:8" ht="15" customHeight="1" x14ac:dyDescent="0.2">
      <c r="B108" s="15" t="s">
        <v>106</v>
      </c>
      <c r="C108" s="23"/>
      <c r="D108" s="23"/>
      <c r="E108" s="24" t="s">
        <v>337</v>
      </c>
      <c r="F108" s="48">
        <v>48</v>
      </c>
      <c r="H108" s="18"/>
    </row>
    <row r="109" spans="1:8" ht="15" customHeight="1" x14ac:dyDescent="0.2">
      <c r="B109" s="15" t="s">
        <v>107</v>
      </c>
      <c r="C109" s="23"/>
      <c r="D109" s="23"/>
      <c r="E109" s="24" t="s">
        <v>338</v>
      </c>
      <c r="F109" s="48">
        <v>52</v>
      </c>
      <c r="H109" s="18"/>
    </row>
    <row r="110" spans="1:8" ht="15" customHeight="1" x14ac:dyDescent="0.2">
      <c r="B110" s="15" t="s">
        <v>108</v>
      </c>
      <c r="C110" s="23"/>
      <c r="D110" s="23"/>
      <c r="E110" s="24" t="s">
        <v>339</v>
      </c>
      <c r="F110" s="48">
        <v>56</v>
      </c>
      <c r="H110" s="18"/>
    </row>
    <row r="111" spans="1:8" ht="15" customHeight="1" x14ac:dyDescent="0.2">
      <c r="B111" s="15" t="s">
        <v>109</v>
      </c>
      <c r="C111" s="23"/>
      <c r="D111" s="23"/>
      <c r="E111" s="24" t="s">
        <v>340</v>
      </c>
      <c r="F111" s="48">
        <v>67</v>
      </c>
      <c r="H111" s="18"/>
    </row>
    <row r="112" spans="1:8" ht="15" customHeight="1" x14ac:dyDescent="0.2">
      <c r="B112" s="15" t="s">
        <v>341</v>
      </c>
      <c r="C112" s="23"/>
      <c r="D112" s="23"/>
      <c r="E112" s="24" t="s">
        <v>342</v>
      </c>
      <c r="F112" s="48">
        <v>88</v>
      </c>
      <c r="H112" s="18"/>
    </row>
    <row r="113" spans="2:8" ht="15" customHeight="1" x14ac:dyDescent="0.2">
      <c r="B113" s="15" t="s">
        <v>116</v>
      </c>
      <c r="C113" s="23"/>
      <c r="D113" s="23"/>
      <c r="E113" s="24" t="s">
        <v>343</v>
      </c>
      <c r="F113" s="48">
        <v>62</v>
      </c>
      <c r="H113" s="18"/>
    </row>
    <row r="114" spans="2:8" ht="15" customHeight="1" x14ac:dyDescent="0.2">
      <c r="B114" s="15" t="s">
        <v>21</v>
      </c>
      <c r="C114" s="23"/>
      <c r="D114" s="23"/>
      <c r="E114" s="24" t="s">
        <v>344</v>
      </c>
      <c r="F114" s="48">
        <v>44</v>
      </c>
      <c r="H114" s="18"/>
    </row>
    <row r="115" spans="2:8" ht="15" customHeight="1" x14ac:dyDescent="0.2">
      <c r="B115" s="15" t="s">
        <v>117</v>
      </c>
      <c r="C115" s="23"/>
      <c r="D115" s="23"/>
      <c r="E115" s="24" t="s">
        <v>345</v>
      </c>
      <c r="F115" s="48">
        <v>55</v>
      </c>
      <c r="H115" s="18"/>
    </row>
    <row r="116" spans="2:8" ht="15" customHeight="1" x14ac:dyDescent="0.2">
      <c r="B116" s="15" t="s">
        <v>119</v>
      </c>
      <c r="C116" s="23"/>
      <c r="D116" s="23"/>
      <c r="E116" s="24" t="s">
        <v>346</v>
      </c>
      <c r="F116" s="48">
        <v>84</v>
      </c>
      <c r="H116" s="18"/>
    </row>
    <row r="117" spans="2:8" ht="15" customHeight="1" x14ac:dyDescent="0.2">
      <c r="B117" s="15" t="s">
        <v>121</v>
      </c>
      <c r="C117" s="23"/>
      <c r="D117" s="23"/>
      <c r="E117" s="24" t="s">
        <v>340</v>
      </c>
      <c r="F117" s="48">
        <v>67</v>
      </c>
      <c r="H117" s="18"/>
    </row>
    <row r="118" spans="2:8" ht="15" customHeight="1" x14ac:dyDescent="0.2">
      <c r="B118" s="15" t="s">
        <v>122</v>
      </c>
      <c r="C118" s="23"/>
      <c r="D118" s="23"/>
      <c r="E118" s="24" t="s">
        <v>340</v>
      </c>
      <c r="F118" s="48">
        <v>67</v>
      </c>
      <c r="H118" s="18"/>
    </row>
    <row r="119" spans="2:8" ht="15" customHeight="1" x14ac:dyDescent="0.2">
      <c r="B119" s="15" t="s">
        <v>123</v>
      </c>
      <c r="C119" s="23"/>
      <c r="D119" s="23"/>
      <c r="E119" s="24" t="s">
        <v>313</v>
      </c>
      <c r="F119" s="48">
        <v>92</v>
      </c>
      <c r="H119" s="18"/>
    </row>
    <row r="120" spans="2:8" ht="15" customHeight="1" x14ac:dyDescent="0.2">
      <c r="B120" s="15" t="s">
        <v>125</v>
      </c>
      <c r="C120" s="23"/>
      <c r="D120" s="23"/>
      <c r="E120" s="24" t="s">
        <v>347</v>
      </c>
      <c r="F120" s="48">
        <v>33</v>
      </c>
      <c r="H120" s="18"/>
    </row>
    <row r="121" spans="2:8" ht="15" customHeight="1" x14ac:dyDescent="0.2">
      <c r="B121" s="15" t="s">
        <v>127</v>
      </c>
      <c r="C121" s="23"/>
      <c r="D121" s="23"/>
      <c r="E121" s="24" t="s">
        <v>348</v>
      </c>
      <c r="F121" s="48">
        <v>59</v>
      </c>
      <c r="H121" s="18"/>
    </row>
    <row r="122" spans="2:8" ht="15" customHeight="1" x14ac:dyDescent="0.2">
      <c r="B122" s="15" t="s">
        <v>128</v>
      </c>
      <c r="C122" s="23"/>
      <c r="D122" s="23"/>
      <c r="E122" s="24" t="s">
        <v>335</v>
      </c>
      <c r="F122" s="48">
        <v>53</v>
      </c>
      <c r="H122" s="18"/>
    </row>
    <row r="123" spans="2:8" ht="15" customHeight="1" x14ac:dyDescent="0.2">
      <c r="B123" s="15" t="s">
        <v>129</v>
      </c>
      <c r="C123" s="23"/>
      <c r="D123" s="23"/>
      <c r="E123" s="24" t="s">
        <v>349</v>
      </c>
      <c r="F123" s="48">
        <v>46</v>
      </c>
      <c r="H123" s="18"/>
    </row>
    <row r="124" spans="2:8" ht="15" customHeight="1" x14ac:dyDescent="0.2">
      <c r="B124" s="15" t="s">
        <v>131</v>
      </c>
      <c r="C124" s="23"/>
      <c r="D124" s="23"/>
      <c r="E124" s="24" t="s">
        <v>350</v>
      </c>
      <c r="F124" s="48">
        <v>58</v>
      </c>
      <c r="H124" s="18"/>
    </row>
    <row r="125" spans="2:8" ht="15" customHeight="1" x14ac:dyDescent="0.2">
      <c r="B125" s="15" t="s">
        <v>133</v>
      </c>
      <c r="C125" s="23"/>
      <c r="D125" s="23"/>
      <c r="E125" s="24" t="s">
        <v>351</v>
      </c>
      <c r="F125" s="48">
        <v>60</v>
      </c>
      <c r="H125" s="18"/>
    </row>
    <row r="126" spans="2:8" ht="15" customHeight="1" x14ac:dyDescent="0.2">
      <c r="B126" s="15" t="s">
        <v>134</v>
      </c>
      <c r="C126" s="23"/>
      <c r="D126" s="23"/>
      <c r="E126" s="24" t="s">
        <v>313</v>
      </c>
      <c r="F126" s="48">
        <v>92</v>
      </c>
      <c r="H126" s="18"/>
    </row>
    <row r="127" spans="2:8" ht="15" customHeight="1" x14ac:dyDescent="0.2">
      <c r="B127" s="15" t="s">
        <v>22</v>
      </c>
      <c r="C127" s="23"/>
      <c r="D127" s="23"/>
      <c r="E127" s="24" t="s">
        <v>335</v>
      </c>
      <c r="F127" s="48">
        <v>53</v>
      </c>
      <c r="H127" s="18"/>
    </row>
    <row r="128" spans="2:8" ht="15" customHeight="1" x14ac:dyDescent="0.2">
      <c r="B128" s="15" t="s">
        <v>137</v>
      </c>
      <c r="C128" s="23"/>
      <c r="D128" s="23"/>
      <c r="E128" s="24" t="s">
        <v>352</v>
      </c>
      <c r="F128" s="48">
        <v>68</v>
      </c>
      <c r="H128" s="18"/>
    </row>
    <row r="129" spans="1:8" ht="15" customHeight="1" x14ac:dyDescent="0.2">
      <c r="B129" s="15" t="s">
        <v>138</v>
      </c>
      <c r="C129" s="23"/>
      <c r="D129" s="23"/>
      <c r="E129" s="24" t="s">
        <v>353</v>
      </c>
      <c r="F129" s="48">
        <v>73</v>
      </c>
      <c r="H129" s="18"/>
    </row>
    <row r="130" spans="1:8" ht="15" customHeight="1" x14ac:dyDescent="0.2">
      <c r="A130" s="15"/>
      <c r="B130" s="16"/>
      <c r="C130" s="16"/>
      <c r="D130" s="16"/>
      <c r="E130" s="24"/>
      <c r="F130" s="48"/>
      <c r="H130" s="18"/>
    </row>
    <row r="131" spans="1:8" ht="15" customHeight="1" x14ac:dyDescent="0.2">
      <c r="A131" s="15" t="s">
        <v>11</v>
      </c>
      <c r="B131" s="16"/>
      <c r="C131" s="16"/>
      <c r="D131" s="16"/>
      <c r="E131" s="24"/>
      <c r="F131" s="48"/>
      <c r="H131" s="18"/>
    </row>
    <row r="132" spans="1:8" ht="15" customHeight="1" x14ac:dyDescent="0.2">
      <c r="B132" s="15" t="s">
        <v>200</v>
      </c>
      <c r="C132" s="23"/>
      <c r="D132" s="23"/>
      <c r="E132" s="24" t="s">
        <v>354</v>
      </c>
      <c r="F132" s="48">
        <v>76</v>
      </c>
      <c r="H132" s="18"/>
    </row>
    <row r="133" spans="1:8" ht="15" customHeight="1" x14ac:dyDescent="0.2">
      <c r="B133" s="15" t="s">
        <v>201</v>
      </c>
      <c r="C133" s="23"/>
      <c r="D133" s="23"/>
      <c r="E133" s="24" t="s">
        <v>355</v>
      </c>
      <c r="F133" s="48">
        <v>71</v>
      </c>
      <c r="H133" s="18"/>
    </row>
    <row r="134" spans="1:8" ht="15" customHeight="1" x14ac:dyDescent="0.2">
      <c r="B134" s="15" t="s">
        <v>202</v>
      </c>
      <c r="C134" s="23"/>
      <c r="D134" s="23"/>
      <c r="E134" s="24" t="s">
        <v>355</v>
      </c>
      <c r="F134" s="48">
        <v>71</v>
      </c>
      <c r="H134" s="18"/>
    </row>
    <row r="135" spans="1:8" ht="15" customHeight="1" x14ac:dyDescent="0.2">
      <c r="B135" s="15" t="s">
        <v>203</v>
      </c>
      <c r="C135" s="23"/>
      <c r="D135" s="23"/>
      <c r="E135" s="24" t="s">
        <v>356</v>
      </c>
      <c r="F135" s="48">
        <v>52</v>
      </c>
      <c r="H135" s="18"/>
    </row>
    <row r="136" spans="1:8" ht="15" customHeight="1" x14ac:dyDescent="0.2">
      <c r="B136" s="15" t="s">
        <v>357</v>
      </c>
      <c r="C136" s="23"/>
      <c r="D136" s="23"/>
      <c r="E136" s="24" t="s">
        <v>297</v>
      </c>
      <c r="F136" s="48">
        <v>83</v>
      </c>
      <c r="H136" s="18"/>
    </row>
    <row r="137" spans="1:8" ht="15" customHeight="1" x14ac:dyDescent="0.2">
      <c r="B137" s="15" t="s">
        <v>208</v>
      </c>
      <c r="C137" s="23"/>
      <c r="D137" s="23"/>
      <c r="E137" s="24" t="s">
        <v>358</v>
      </c>
      <c r="F137" s="48">
        <v>74</v>
      </c>
      <c r="H137" s="18"/>
    </row>
    <row r="138" spans="1:8" ht="15" customHeight="1" x14ac:dyDescent="0.2">
      <c r="B138" s="15" t="s">
        <v>209</v>
      </c>
      <c r="C138" s="23"/>
      <c r="D138" s="23"/>
      <c r="E138" s="24" t="s">
        <v>359</v>
      </c>
      <c r="F138" s="48">
        <v>41</v>
      </c>
      <c r="H138" s="18"/>
    </row>
    <row r="139" spans="1:8" ht="15" customHeight="1" x14ac:dyDescent="0.2">
      <c r="B139" s="15" t="s">
        <v>210</v>
      </c>
      <c r="C139" s="23"/>
      <c r="D139" s="23"/>
      <c r="E139" s="24" t="s">
        <v>297</v>
      </c>
      <c r="F139" s="48">
        <v>83</v>
      </c>
      <c r="H139" s="18"/>
    </row>
    <row r="140" spans="1:8" ht="15" customHeight="1" x14ac:dyDescent="0.2">
      <c r="B140" s="15" t="s">
        <v>211</v>
      </c>
      <c r="C140" s="23"/>
      <c r="D140" s="23"/>
      <c r="E140" s="24" t="s">
        <v>297</v>
      </c>
      <c r="F140" s="48">
        <v>83</v>
      </c>
      <c r="H140" s="18"/>
    </row>
    <row r="141" spans="1:8" ht="15" customHeight="1" x14ac:dyDescent="0.2">
      <c r="B141" s="15" t="s">
        <v>212</v>
      </c>
      <c r="C141" s="23"/>
      <c r="D141" s="23"/>
      <c r="E141" s="24" t="s">
        <v>360</v>
      </c>
      <c r="F141" s="48">
        <v>60</v>
      </c>
      <c r="H141" s="18"/>
    </row>
    <row r="142" spans="1:8" ht="15" customHeight="1" x14ac:dyDescent="0.2">
      <c r="B142" s="15" t="s">
        <v>213</v>
      </c>
      <c r="C142" s="23"/>
      <c r="D142" s="23"/>
      <c r="E142" s="24" t="s">
        <v>361</v>
      </c>
      <c r="F142" s="48">
        <v>92</v>
      </c>
      <c r="H142" s="18"/>
    </row>
    <row r="143" spans="1:8" ht="15" customHeight="1" x14ac:dyDescent="0.2">
      <c r="B143" s="15" t="s">
        <v>214</v>
      </c>
      <c r="C143" s="23"/>
      <c r="D143" s="23"/>
      <c r="E143" s="24" t="s">
        <v>360</v>
      </c>
      <c r="F143" s="48">
        <v>60</v>
      </c>
      <c r="H143" s="18"/>
    </row>
    <row r="144" spans="1:8" ht="15" customHeight="1" x14ac:dyDescent="0.2">
      <c r="B144" s="15" t="s">
        <v>215</v>
      </c>
      <c r="C144" s="23"/>
      <c r="D144" s="23"/>
      <c r="E144" s="24" t="s">
        <v>361</v>
      </c>
      <c r="F144" s="48">
        <v>92</v>
      </c>
      <c r="H144" s="18"/>
    </row>
    <row r="145" spans="1:8" ht="15" customHeight="1" x14ac:dyDescent="0.2">
      <c r="B145" s="15" t="s">
        <v>216</v>
      </c>
      <c r="C145" s="23"/>
      <c r="D145" s="23"/>
      <c r="E145" s="24" t="s">
        <v>362</v>
      </c>
      <c r="F145" s="48">
        <v>35</v>
      </c>
      <c r="H145" s="18"/>
    </row>
    <row r="146" spans="1:8" ht="15" customHeight="1" x14ac:dyDescent="0.2">
      <c r="A146" s="15"/>
      <c r="B146" s="16"/>
      <c r="C146" s="16"/>
      <c r="D146" s="16"/>
      <c r="E146" s="24"/>
      <c r="F146" s="48"/>
      <c r="H146" s="18"/>
    </row>
    <row r="147" spans="1:8" ht="15" customHeight="1" x14ac:dyDescent="0.2">
      <c r="A147" s="15" t="s">
        <v>383</v>
      </c>
      <c r="B147" s="16"/>
      <c r="C147" s="16"/>
      <c r="D147" s="16"/>
      <c r="E147" s="24"/>
      <c r="F147" s="48"/>
      <c r="H147" s="18"/>
    </row>
    <row r="148" spans="1:8" ht="15" customHeight="1" x14ac:dyDescent="0.2">
      <c r="B148" s="15" t="s">
        <v>363</v>
      </c>
      <c r="C148" s="23"/>
      <c r="D148" s="23"/>
      <c r="E148" s="24" t="s">
        <v>364</v>
      </c>
      <c r="F148" s="48">
        <v>57</v>
      </c>
      <c r="H148" s="18"/>
    </row>
    <row r="149" spans="1:8" ht="15" customHeight="1" x14ac:dyDescent="0.2">
      <c r="A149" s="15"/>
      <c r="B149" s="16"/>
      <c r="C149" s="16"/>
      <c r="D149" s="16"/>
      <c r="E149" s="24"/>
      <c r="F149" s="48"/>
      <c r="H149" s="18"/>
    </row>
    <row r="150" spans="1:8" ht="15" customHeight="1" x14ac:dyDescent="0.2">
      <c r="A150" s="15" t="s">
        <v>25</v>
      </c>
      <c r="B150" s="16"/>
      <c r="C150" s="16"/>
      <c r="D150" s="16"/>
      <c r="E150" s="24"/>
      <c r="F150" s="48"/>
      <c r="H150" s="18"/>
    </row>
    <row r="151" spans="1:8" ht="15" customHeight="1" x14ac:dyDescent="0.2">
      <c r="B151" s="15" t="s">
        <v>263</v>
      </c>
      <c r="C151" s="23"/>
      <c r="D151" s="23"/>
      <c r="E151" s="24" t="s">
        <v>365</v>
      </c>
      <c r="F151" s="48">
        <v>95</v>
      </c>
      <c r="H151" s="18"/>
    </row>
    <row r="152" spans="1:8" ht="15" customHeight="1" x14ac:dyDescent="0.2">
      <c r="B152" s="15" t="s">
        <v>264</v>
      </c>
      <c r="C152" s="23"/>
      <c r="D152" s="23"/>
      <c r="E152" s="24" t="s">
        <v>365</v>
      </c>
      <c r="F152" s="48">
        <v>95</v>
      </c>
      <c r="H152" s="18"/>
    </row>
    <row r="153" spans="1:8" ht="15" customHeight="1" x14ac:dyDescent="0.2">
      <c r="B153" s="15" t="s">
        <v>175</v>
      </c>
      <c r="C153" s="23"/>
      <c r="D153" s="23"/>
      <c r="E153" s="24" t="s">
        <v>273</v>
      </c>
      <c r="F153" s="48">
        <v>129</v>
      </c>
      <c r="H153" s="18"/>
    </row>
    <row r="154" spans="1:8" ht="15" customHeight="1" x14ac:dyDescent="0.2">
      <c r="B154" s="15" t="s">
        <v>176</v>
      </c>
      <c r="C154" s="23"/>
      <c r="D154" s="23"/>
      <c r="E154" s="24" t="s">
        <v>366</v>
      </c>
      <c r="F154" s="48">
        <v>34</v>
      </c>
      <c r="H154" s="18"/>
    </row>
    <row r="155" spans="1:8" ht="15" customHeight="1" x14ac:dyDescent="0.2">
      <c r="B155" s="15" t="s">
        <v>180</v>
      </c>
      <c r="C155" s="23"/>
      <c r="D155" s="23"/>
      <c r="E155" s="24" t="s">
        <v>367</v>
      </c>
      <c r="F155" s="48">
        <v>96</v>
      </c>
      <c r="H155" s="18"/>
    </row>
    <row r="156" spans="1:8" ht="15" customHeight="1" x14ac:dyDescent="0.2">
      <c r="B156" s="15" t="s">
        <v>387</v>
      </c>
      <c r="C156" s="23"/>
      <c r="D156" s="23"/>
      <c r="E156" s="24"/>
      <c r="F156" s="48"/>
      <c r="H156" s="18"/>
    </row>
    <row r="157" spans="1:8" ht="15" customHeight="1" x14ac:dyDescent="0.2">
      <c r="C157" s="15" t="s">
        <v>386</v>
      </c>
      <c r="D157" s="23"/>
      <c r="E157" s="24" t="s">
        <v>368</v>
      </c>
      <c r="F157" s="48">
        <v>55</v>
      </c>
      <c r="H157" s="18"/>
    </row>
    <row r="158" spans="1:8" ht="15" customHeight="1" x14ac:dyDescent="0.2">
      <c r="B158" s="15" t="s">
        <v>182</v>
      </c>
      <c r="C158" s="23"/>
      <c r="D158" s="23"/>
      <c r="E158" s="24" t="s">
        <v>365</v>
      </c>
      <c r="F158" s="48">
        <v>95</v>
      </c>
      <c r="H158" s="18"/>
    </row>
    <row r="159" spans="1:8" ht="15" customHeight="1" x14ac:dyDescent="0.2">
      <c r="B159" s="15" t="s">
        <v>183</v>
      </c>
      <c r="C159" s="23"/>
      <c r="D159" s="23"/>
      <c r="E159" s="24" t="s">
        <v>369</v>
      </c>
      <c r="F159" s="48">
        <v>79</v>
      </c>
      <c r="H159" s="18"/>
    </row>
    <row r="160" spans="1:8" ht="15" customHeight="1" x14ac:dyDescent="0.2">
      <c r="A160" s="15"/>
      <c r="B160" s="16"/>
      <c r="C160" s="16"/>
      <c r="D160" s="16"/>
      <c r="E160" s="24"/>
      <c r="F160" s="48"/>
      <c r="H160" s="18"/>
    </row>
    <row r="161" spans="1:8" ht="15" customHeight="1" x14ac:dyDescent="0.2">
      <c r="A161" s="15" t="s">
        <v>390</v>
      </c>
      <c r="B161" s="16"/>
      <c r="C161" s="16"/>
      <c r="D161" s="16"/>
      <c r="E161" s="24"/>
      <c r="F161" s="48"/>
      <c r="H161" s="18"/>
    </row>
    <row r="162" spans="1:8" ht="15" customHeight="1" x14ac:dyDescent="0.2">
      <c r="A162" s="15" t="s">
        <v>377</v>
      </c>
      <c r="B162" s="16"/>
      <c r="C162" s="16"/>
      <c r="D162" s="16"/>
      <c r="E162" s="24"/>
      <c r="F162" s="48"/>
      <c r="H162" s="18"/>
    </row>
    <row r="163" spans="1:8" ht="15" customHeight="1" x14ac:dyDescent="0.2">
      <c r="B163" s="15" t="s">
        <v>82</v>
      </c>
      <c r="C163" s="23"/>
      <c r="D163" s="23"/>
      <c r="E163" s="24" t="s">
        <v>273</v>
      </c>
      <c r="F163" s="48">
        <v>129</v>
      </c>
      <c r="H163" s="18"/>
    </row>
    <row r="164" spans="1:8" ht="15" customHeight="1" x14ac:dyDescent="0.2">
      <c r="A164" s="43"/>
      <c r="B164" s="33" t="s">
        <v>265</v>
      </c>
      <c r="C164" s="54"/>
      <c r="D164" s="54"/>
      <c r="E164" s="58" t="s">
        <v>273</v>
      </c>
      <c r="F164" s="32">
        <v>129</v>
      </c>
      <c r="H164" s="18"/>
    </row>
    <row r="166" spans="1:8" ht="15" customHeight="1" x14ac:dyDescent="0.2">
      <c r="A166" s="86" t="s">
        <v>372</v>
      </c>
      <c r="B166" s="86"/>
      <c r="C166" s="86"/>
      <c r="D166" s="86"/>
      <c r="E166" s="86"/>
      <c r="F166" s="86"/>
      <c r="G166" s="19"/>
      <c r="H166" s="19"/>
    </row>
    <row r="167" spans="1:8" ht="15" customHeight="1" x14ac:dyDescent="0.2">
      <c r="A167" s="86"/>
      <c r="B167" s="86"/>
      <c r="C167" s="86"/>
      <c r="D167" s="86"/>
      <c r="E167" s="86"/>
      <c r="F167" s="86"/>
      <c r="G167" s="19"/>
      <c r="H167" s="19"/>
    </row>
    <row r="168" spans="1:8" ht="15" customHeight="1" x14ac:dyDescent="0.2">
      <c r="A168" s="86"/>
      <c r="B168" s="86"/>
      <c r="C168" s="86"/>
      <c r="D168" s="86"/>
      <c r="E168" s="86"/>
      <c r="F168" s="86"/>
      <c r="G168" s="19"/>
      <c r="H168" s="19"/>
    </row>
    <row r="169" spans="1:8" ht="15" customHeight="1" x14ac:dyDescent="0.2">
      <c r="A169" s="40"/>
      <c r="B169" s="19"/>
      <c r="C169" s="19"/>
      <c r="D169" s="19"/>
      <c r="G169" s="19"/>
      <c r="H169" s="19"/>
    </row>
    <row r="170" spans="1:8" ht="15" customHeight="1" x14ac:dyDescent="0.2">
      <c r="A170" s="87" t="s">
        <v>370</v>
      </c>
      <c r="B170" s="87"/>
      <c r="C170" s="87"/>
      <c r="D170" s="87"/>
      <c r="E170" s="87"/>
      <c r="F170" s="87"/>
    </row>
    <row r="171" spans="1:8" ht="15" customHeight="1" x14ac:dyDescent="0.2">
      <c r="A171" s="40"/>
      <c r="B171" s="19"/>
      <c r="C171" s="19"/>
      <c r="D171" s="19"/>
    </row>
    <row r="172" spans="1:8" ht="15" customHeight="1" x14ac:dyDescent="0.2">
      <c r="A172" s="40" t="s">
        <v>371</v>
      </c>
      <c r="B172" s="19"/>
      <c r="C172" s="19"/>
      <c r="D172" s="19"/>
    </row>
    <row r="173" spans="1:8" ht="15" customHeight="1" x14ac:dyDescent="0.2">
      <c r="A173" s="43"/>
      <c r="B173" s="43"/>
      <c r="C173" s="43"/>
      <c r="D173" s="43"/>
      <c r="E173" s="42"/>
      <c r="F173" s="42"/>
    </row>
    <row r="174" spans="1:8" ht="15" customHeight="1" x14ac:dyDescent="0.2">
      <c r="A174" s="40"/>
    </row>
  </sheetData>
  <mergeCells count="4">
    <mergeCell ref="A166:F168"/>
    <mergeCell ref="A170:F170"/>
    <mergeCell ref="A5:F5"/>
    <mergeCell ref="A2:D2"/>
  </mergeCells>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2" sqref="A2"/>
    </sheetView>
  </sheetViews>
  <sheetFormatPr defaultRowHeight="15" x14ac:dyDescent="0.25"/>
  <cols>
    <col min="1" max="1" width="50.85546875" customWidth="1"/>
    <col min="2" max="3" width="29.7109375" customWidth="1"/>
  </cols>
  <sheetData>
    <row r="1" spans="1:4" x14ac:dyDescent="0.25">
      <c r="A1" s="1" t="s">
        <v>437</v>
      </c>
    </row>
    <row r="2" spans="1:4" x14ac:dyDescent="0.25">
      <c r="A2" s="78" t="s">
        <v>426</v>
      </c>
      <c r="B2" s="78"/>
      <c r="C2" s="78"/>
      <c r="D2" s="78"/>
    </row>
    <row r="5" spans="1:4" x14ac:dyDescent="0.25">
      <c r="A5" s="65" t="s">
        <v>392</v>
      </c>
      <c r="B5" s="66"/>
      <c r="C5" s="66"/>
    </row>
    <row r="6" spans="1:4" x14ac:dyDescent="0.25">
      <c r="A6" s="89" t="s">
        <v>418</v>
      </c>
      <c r="B6" s="90"/>
      <c r="C6" s="90"/>
    </row>
    <row r="7" spans="1:4" x14ac:dyDescent="0.25">
      <c r="A7" s="91" t="s">
        <v>393</v>
      </c>
      <c r="B7" s="91"/>
      <c r="C7" s="91"/>
    </row>
    <row r="8" spans="1:4" x14ac:dyDescent="0.25">
      <c r="A8" s="3"/>
      <c r="B8" s="6"/>
      <c r="C8" s="6"/>
    </row>
    <row r="9" spans="1:4" x14ac:dyDescent="0.25">
      <c r="A9" s="61" t="s">
        <v>394</v>
      </c>
      <c r="B9" s="34" t="s">
        <v>395</v>
      </c>
      <c r="C9" s="34" t="s">
        <v>396</v>
      </c>
    </row>
    <row r="10" spans="1:4" x14ac:dyDescent="0.25">
      <c r="A10" s="3" t="s">
        <v>397</v>
      </c>
      <c r="B10" s="6">
        <v>-0.2</v>
      </c>
      <c r="C10" s="6">
        <v>3.2</v>
      </c>
    </row>
    <row r="11" spans="1:4" x14ac:dyDescent="0.25">
      <c r="A11" s="3" t="s">
        <v>398</v>
      </c>
      <c r="B11" s="36">
        <v>1.5</v>
      </c>
      <c r="C11" s="6">
        <v>4.7</v>
      </c>
    </row>
    <row r="12" spans="1:4" x14ac:dyDescent="0.25">
      <c r="A12" s="37" t="s">
        <v>399</v>
      </c>
      <c r="B12" s="62">
        <v>2.6</v>
      </c>
      <c r="C12" s="62">
        <v>5.7</v>
      </c>
    </row>
    <row r="13" spans="1:4" x14ac:dyDescent="0.25">
      <c r="A13" s="3"/>
      <c r="B13" s="6"/>
      <c r="C13" s="6"/>
    </row>
    <row r="14" spans="1:4" x14ac:dyDescent="0.25">
      <c r="A14" s="3" t="s">
        <v>400</v>
      </c>
      <c r="B14" s="6"/>
      <c r="C14" s="6"/>
    </row>
    <row r="15" spans="1:4" x14ac:dyDescent="0.25">
      <c r="A15" s="3"/>
      <c r="B15" s="63"/>
      <c r="C15" s="63"/>
    </row>
    <row r="16" spans="1:4" ht="15" customHeight="1" x14ac:dyDescent="0.25">
      <c r="A16" s="92" t="s">
        <v>419</v>
      </c>
      <c r="B16" s="92"/>
      <c r="C16" s="92"/>
    </row>
    <row r="17" spans="1:3" x14ac:dyDescent="0.25">
      <c r="A17" s="92"/>
      <c r="B17" s="92"/>
      <c r="C17" s="92"/>
    </row>
    <row r="18" spans="1:3" x14ac:dyDescent="0.25">
      <c r="A18" s="92"/>
      <c r="B18" s="92"/>
      <c r="C18" s="92"/>
    </row>
    <row r="19" spans="1:3" x14ac:dyDescent="0.25">
      <c r="A19" s="92"/>
      <c r="B19" s="92"/>
      <c r="C19" s="92"/>
    </row>
    <row r="20" spans="1:3" x14ac:dyDescent="0.25">
      <c r="A20" s="92"/>
      <c r="B20" s="92"/>
      <c r="C20" s="92"/>
    </row>
    <row r="21" spans="1:3" x14ac:dyDescent="0.25">
      <c r="A21" s="92"/>
      <c r="B21" s="92"/>
      <c r="C21" s="92"/>
    </row>
    <row r="22" spans="1:3" x14ac:dyDescent="0.25">
      <c r="A22" s="92"/>
      <c r="B22" s="92"/>
      <c r="C22" s="92"/>
    </row>
    <row r="23" spans="1:3" x14ac:dyDescent="0.25">
      <c r="A23" s="37"/>
      <c r="B23" s="34"/>
      <c r="C23" s="34"/>
    </row>
  </sheetData>
  <mergeCells count="3">
    <mergeCell ref="A6:C6"/>
    <mergeCell ref="A7:C7"/>
    <mergeCell ref="A16:C22"/>
  </mergeCells>
  <hyperlinks>
    <hyperlink ref="A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 sqref="A2:B2"/>
    </sheetView>
  </sheetViews>
  <sheetFormatPr defaultRowHeight="15" x14ac:dyDescent="0.25"/>
  <cols>
    <col min="1" max="1" width="29" customWidth="1"/>
    <col min="2" max="5" width="17.140625" customWidth="1"/>
  </cols>
  <sheetData>
    <row r="1" spans="1:5" x14ac:dyDescent="0.25">
      <c r="A1" s="1" t="s">
        <v>437</v>
      </c>
    </row>
    <row r="2" spans="1:5" x14ac:dyDescent="0.25">
      <c r="A2" s="85" t="s">
        <v>426</v>
      </c>
      <c r="B2" s="85"/>
      <c r="C2" s="78"/>
      <c r="D2" s="78"/>
    </row>
    <row r="5" spans="1:5" x14ac:dyDescent="0.25">
      <c r="A5" s="5" t="s">
        <v>401</v>
      </c>
      <c r="B5" s="6"/>
      <c r="C5" s="6"/>
      <c r="D5" s="6"/>
      <c r="E5" s="6"/>
    </row>
    <row r="6" spans="1:5" x14ac:dyDescent="0.25">
      <c r="A6" s="5" t="s">
        <v>420</v>
      </c>
      <c r="B6" s="6"/>
      <c r="C6" s="6"/>
      <c r="D6" s="6"/>
      <c r="E6" s="6"/>
    </row>
    <row r="7" spans="1:5" x14ac:dyDescent="0.25">
      <c r="A7" s="9" t="s">
        <v>373</v>
      </c>
      <c r="B7" s="34"/>
      <c r="C7" s="34"/>
      <c r="D7" s="34"/>
      <c r="E7" s="34"/>
    </row>
    <row r="8" spans="1:5" x14ac:dyDescent="0.25">
      <c r="A8" s="1"/>
      <c r="B8" s="6"/>
      <c r="C8" s="6"/>
      <c r="D8" s="6"/>
      <c r="E8" s="6"/>
    </row>
    <row r="9" spans="1:5" x14ac:dyDescent="0.25">
      <c r="A9" s="1"/>
      <c r="B9" s="6"/>
      <c r="C9" s="93" t="s">
        <v>434</v>
      </c>
      <c r="D9" s="93"/>
      <c r="E9" s="93"/>
    </row>
    <row r="10" spans="1:5" ht="17.25" x14ac:dyDescent="0.25">
      <c r="A10" s="35"/>
      <c r="B10" s="35" t="s">
        <v>402</v>
      </c>
      <c r="C10" s="35" t="s">
        <v>431</v>
      </c>
      <c r="D10" s="35" t="s">
        <v>403</v>
      </c>
      <c r="E10" s="67" t="s">
        <v>3</v>
      </c>
    </row>
    <row r="11" spans="1:5" x14ac:dyDescent="0.25">
      <c r="A11" s="1" t="s">
        <v>374</v>
      </c>
      <c r="B11" s="7">
        <v>251</v>
      </c>
      <c r="C11" s="7">
        <v>858</v>
      </c>
      <c r="D11" s="7">
        <v>609</v>
      </c>
      <c r="E11" s="7">
        <v>1467</v>
      </c>
    </row>
    <row r="12" spans="1:5" x14ac:dyDescent="0.25">
      <c r="A12" s="1"/>
      <c r="B12" s="7"/>
      <c r="C12" s="7"/>
      <c r="D12" s="7"/>
      <c r="E12" s="7"/>
    </row>
    <row r="13" spans="1:5" ht="29.25" x14ac:dyDescent="0.25">
      <c r="A13" s="4" t="s">
        <v>416</v>
      </c>
      <c r="B13" s="68">
        <v>407</v>
      </c>
      <c r="C13" s="68">
        <v>330</v>
      </c>
      <c r="D13" s="68">
        <v>187</v>
      </c>
      <c r="E13" s="68">
        <v>517</v>
      </c>
    </row>
    <row r="14" spans="1:5" x14ac:dyDescent="0.25">
      <c r="A14" s="4"/>
      <c r="B14" s="68"/>
      <c r="C14" s="68"/>
      <c r="D14" s="68"/>
      <c r="E14" s="68"/>
    </row>
    <row r="15" spans="1:5" s="81" customFormat="1" ht="29.25" x14ac:dyDescent="0.25">
      <c r="A15" s="4" t="s">
        <v>435</v>
      </c>
      <c r="B15" s="68">
        <v>115</v>
      </c>
      <c r="C15" s="68">
        <v>14</v>
      </c>
      <c r="D15" s="68">
        <v>0</v>
      </c>
      <c r="E15" s="68">
        <v>14</v>
      </c>
    </row>
    <row r="16" spans="1:5" x14ac:dyDescent="0.25">
      <c r="A16" s="1"/>
      <c r="B16" s="7"/>
      <c r="C16" s="7"/>
      <c r="D16" s="7"/>
      <c r="E16" s="7"/>
    </row>
    <row r="17" spans="1:5" x14ac:dyDescent="0.25">
      <c r="A17" s="9" t="s">
        <v>3</v>
      </c>
      <c r="B17" s="8">
        <v>773</v>
      </c>
      <c r="C17" s="8"/>
      <c r="D17" s="8"/>
      <c r="E17" s="8">
        <v>1998</v>
      </c>
    </row>
    <row r="18" spans="1:5" x14ac:dyDescent="0.25">
      <c r="A18" s="1"/>
      <c r="B18" s="6"/>
      <c r="C18" s="6"/>
      <c r="D18" s="6"/>
      <c r="E18" s="6"/>
    </row>
    <row r="19" spans="1:5" x14ac:dyDescent="0.25">
      <c r="A19" s="94" t="s">
        <v>428</v>
      </c>
      <c r="B19" s="94"/>
      <c r="C19" s="94"/>
      <c r="D19" s="94"/>
      <c r="E19" s="94"/>
    </row>
    <row r="20" spans="1:5" x14ac:dyDescent="0.25">
      <c r="A20" s="94"/>
      <c r="B20" s="94"/>
      <c r="C20" s="94"/>
      <c r="D20" s="94"/>
      <c r="E20" s="94"/>
    </row>
    <row r="21" spans="1:5" x14ac:dyDescent="0.25">
      <c r="A21" s="94"/>
      <c r="B21" s="94"/>
      <c r="C21" s="94"/>
      <c r="D21" s="94"/>
      <c r="E21" s="94"/>
    </row>
    <row r="22" spans="1:5" x14ac:dyDescent="0.25">
      <c r="A22" s="2"/>
      <c r="B22" s="60"/>
      <c r="C22" s="60"/>
      <c r="D22" s="60"/>
      <c r="E22" s="60"/>
    </row>
    <row r="23" spans="1:5" s="79" customFormat="1" x14ac:dyDescent="0.25">
      <c r="A23" s="96" t="s">
        <v>429</v>
      </c>
      <c r="B23" s="97"/>
      <c r="C23" s="97"/>
      <c r="D23" s="97"/>
      <c r="E23" s="97"/>
    </row>
    <row r="24" spans="1:5" x14ac:dyDescent="0.25">
      <c r="B24" s="70"/>
    </row>
    <row r="25" spans="1:5" x14ac:dyDescent="0.25">
      <c r="A25" s="95" t="s">
        <v>430</v>
      </c>
      <c r="B25" s="95"/>
      <c r="C25" s="95"/>
      <c r="D25" s="95"/>
      <c r="E25" s="95"/>
    </row>
    <row r="26" spans="1:5" x14ac:dyDescent="0.25">
      <c r="A26" s="80"/>
      <c r="B26" s="80"/>
      <c r="C26" s="80"/>
      <c r="D26" s="80"/>
      <c r="E26" s="80"/>
    </row>
  </sheetData>
  <mergeCells count="5">
    <mergeCell ref="C9:E9"/>
    <mergeCell ref="A19:E21"/>
    <mergeCell ref="A2:B2"/>
    <mergeCell ref="A25:E25"/>
    <mergeCell ref="A23:E23"/>
  </mergeCells>
  <hyperlinks>
    <hyperlink ref="A2"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A2" sqref="A2"/>
    </sheetView>
  </sheetViews>
  <sheetFormatPr defaultRowHeight="15" customHeight="1" x14ac:dyDescent="0.2"/>
  <cols>
    <col min="1" max="1" width="30.28515625" style="1" customWidth="1"/>
    <col min="2" max="2" width="23.140625" style="6" customWidth="1"/>
    <col min="3" max="3" width="25.85546875" style="6" customWidth="1"/>
    <col min="4" max="4" width="23.140625" style="6" customWidth="1"/>
    <col min="5" max="16384" width="9.140625" style="1"/>
  </cols>
  <sheetData>
    <row r="1" spans="1:4" ht="15" customHeight="1" x14ac:dyDescent="0.2">
      <c r="A1" s="1" t="s">
        <v>437</v>
      </c>
    </row>
    <row r="2" spans="1:4" ht="15" customHeight="1" x14ac:dyDescent="0.2">
      <c r="A2" s="78" t="s">
        <v>426</v>
      </c>
      <c r="B2" s="78"/>
      <c r="C2" s="78"/>
      <c r="D2" s="78"/>
    </row>
    <row r="5" spans="1:4" x14ac:dyDescent="0.25">
      <c r="A5" s="5" t="s">
        <v>404</v>
      </c>
    </row>
    <row r="6" spans="1:4" x14ac:dyDescent="0.25">
      <c r="A6" s="5" t="s">
        <v>424</v>
      </c>
    </row>
    <row r="7" spans="1:4" ht="14.25" x14ac:dyDescent="0.2">
      <c r="A7" s="91" t="s">
        <v>405</v>
      </c>
      <c r="B7" s="91"/>
      <c r="C7" s="91"/>
      <c r="D7" s="91"/>
    </row>
    <row r="9" spans="1:4" s="4" customFormat="1" ht="28.5" x14ac:dyDescent="0.2">
      <c r="A9" s="38"/>
      <c r="B9" s="35" t="s">
        <v>406</v>
      </c>
      <c r="C9" s="35" t="s">
        <v>433</v>
      </c>
      <c r="D9" s="35" t="s">
        <v>432</v>
      </c>
    </row>
    <row r="10" spans="1:4" ht="14.25" x14ac:dyDescent="0.2">
      <c r="A10" s="1" t="s">
        <v>0</v>
      </c>
      <c r="B10" s="6">
        <v>90</v>
      </c>
      <c r="C10" s="6">
        <v>10</v>
      </c>
      <c r="D10" s="6">
        <v>0</v>
      </c>
    </row>
    <row r="11" spans="1:4" ht="14.25" x14ac:dyDescent="0.2">
      <c r="A11" s="1" t="s">
        <v>1</v>
      </c>
      <c r="B11" s="6">
        <v>58</v>
      </c>
      <c r="C11" s="6">
        <v>39</v>
      </c>
      <c r="D11" s="6">
        <v>3</v>
      </c>
    </row>
    <row r="12" spans="1:4" ht="14.25" x14ac:dyDescent="0.2">
      <c r="A12" s="1" t="s">
        <v>4</v>
      </c>
      <c r="B12" s="6">
        <v>38</v>
      </c>
      <c r="C12" s="6">
        <v>62</v>
      </c>
      <c r="D12" s="6">
        <v>0</v>
      </c>
    </row>
    <row r="13" spans="1:4" ht="14.25" x14ac:dyDescent="0.2">
      <c r="A13" s="1" t="s">
        <v>2</v>
      </c>
      <c r="B13" s="6">
        <v>92</v>
      </c>
      <c r="C13" s="6">
        <v>7</v>
      </c>
      <c r="D13" s="6">
        <v>1</v>
      </c>
    </row>
    <row r="14" spans="1:4" ht="14.25" x14ac:dyDescent="0.2">
      <c r="A14" s="9" t="s">
        <v>407</v>
      </c>
      <c r="B14" s="34">
        <v>89</v>
      </c>
      <c r="C14" s="34">
        <v>11</v>
      </c>
      <c r="D14" s="34">
        <v>0</v>
      </c>
    </row>
    <row r="16" spans="1:4" ht="14.25" customHeight="1" x14ac:dyDescent="0.2">
      <c r="A16" s="98" t="s">
        <v>428</v>
      </c>
      <c r="B16" s="98"/>
      <c r="C16" s="98"/>
      <c r="D16" s="98"/>
    </row>
    <row r="17" spans="1:13" ht="14.25" customHeight="1" x14ac:dyDescent="0.2">
      <c r="A17" s="98"/>
      <c r="B17" s="98"/>
      <c r="C17" s="98"/>
      <c r="D17" s="98"/>
    </row>
    <row r="18" spans="1:13" ht="14.25" customHeight="1" x14ac:dyDescent="0.2">
      <c r="A18" s="98"/>
      <c r="B18" s="98"/>
      <c r="C18" s="98"/>
      <c r="D18" s="98"/>
    </row>
    <row r="19" spans="1:13" ht="14.25" x14ac:dyDescent="0.2">
      <c r="A19" s="76"/>
      <c r="B19" s="77"/>
      <c r="C19" s="77"/>
      <c r="D19" s="77"/>
    </row>
    <row r="25" spans="1:13" ht="14.25" x14ac:dyDescent="0.2">
      <c r="B25" s="1"/>
      <c r="C25" s="60"/>
      <c r="D25" s="60"/>
      <c r="E25" s="2"/>
      <c r="F25" s="2"/>
      <c r="G25" s="2"/>
      <c r="H25" s="2"/>
      <c r="I25" s="2"/>
      <c r="J25" s="2"/>
      <c r="K25" s="2"/>
      <c r="L25" s="2"/>
      <c r="M25" s="2"/>
    </row>
    <row r="26" spans="1:13" ht="14.25" x14ac:dyDescent="0.2">
      <c r="B26" s="1"/>
      <c r="C26" s="60"/>
      <c r="D26" s="60"/>
      <c r="E26" s="2"/>
      <c r="F26" s="2"/>
      <c r="G26" s="2"/>
      <c r="H26" s="2"/>
      <c r="I26" s="2"/>
      <c r="J26" s="2"/>
      <c r="K26" s="2"/>
      <c r="L26" s="2"/>
      <c r="M26" s="2"/>
    </row>
    <row r="27" spans="1:13" ht="14.25" x14ac:dyDescent="0.2">
      <c r="B27" s="1"/>
      <c r="C27" s="60"/>
      <c r="D27" s="69"/>
      <c r="E27" s="60"/>
      <c r="F27" s="60"/>
      <c r="G27" s="60"/>
      <c r="H27" s="60"/>
      <c r="I27" s="60"/>
      <c r="J27" s="2"/>
      <c r="K27" s="2"/>
      <c r="L27" s="2"/>
      <c r="M27" s="2"/>
    </row>
  </sheetData>
  <mergeCells count="2">
    <mergeCell ref="A7:D7"/>
    <mergeCell ref="A16:D18"/>
  </mergeCells>
  <hyperlinks>
    <hyperlink ref="A2"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2" sqref="A2:B2"/>
    </sheetView>
  </sheetViews>
  <sheetFormatPr defaultRowHeight="15" x14ac:dyDescent="0.25"/>
  <cols>
    <col min="1" max="1" width="19" customWidth="1"/>
    <col min="2" max="4" width="33.28515625" customWidth="1"/>
  </cols>
  <sheetData>
    <row r="1" spans="1:4" x14ac:dyDescent="0.25">
      <c r="A1" s="1" t="s">
        <v>437</v>
      </c>
    </row>
    <row r="2" spans="1:4" x14ac:dyDescent="0.25">
      <c r="A2" s="85" t="s">
        <v>426</v>
      </c>
      <c r="B2" s="85"/>
      <c r="C2" s="78"/>
      <c r="D2" s="78"/>
    </row>
    <row r="5" spans="1:4" x14ac:dyDescent="0.25">
      <c r="A5" s="5" t="s">
        <v>408</v>
      </c>
      <c r="B5" s="6"/>
      <c r="C5" s="6"/>
      <c r="D5" s="6"/>
    </row>
    <row r="6" spans="1:4" x14ac:dyDescent="0.25">
      <c r="A6" s="99" t="s">
        <v>417</v>
      </c>
      <c r="B6" s="99"/>
      <c r="C6" s="99"/>
      <c r="D6" s="99"/>
    </row>
    <row r="7" spans="1:4" x14ac:dyDescent="0.25">
      <c r="A7" s="9" t="s">
        <v>373</v>
      </c>
      <c r="B7" s="34"/>
      <c r="C7" s="34"/>
      <c r="D7" s="34"/>
    </row>
    <row r="8" spans="1:4" x14ac:dyDescent="0.25">
      <c r="A8" s="1"/>
      <c r="B8" s="6"/>
      <c r="C8" s="6"/>
      <c r="D8" s="6"/>
    </row>
    <row r="9" spans="1:4" ht="30.75" customHeight="1" x14ac:dyDescent="0.25">
      <c r="A9" s="9"/>
      <c r="B9" s="35" t="s">
        <v>413</v>
      </c>
      <c r="C9" s="35" t="s">
        <v>414</v>
      </c>
      <c r="D9" s="35" t="s">
        <v>415</v>
      </c>
    </row>
    <row r="10" spans="1:4" x14ac:dyDescent="0.25">
      <c r="A10" s="70" t="s">
        <v>0</v>
      </c>
      <c r="B10" s="6">
        <v>4</v>
      </c>
      <c r="C10" s="6">
        <v>85</v>
      </c>
      <c r="D10" s="6">
        <v>12</v>
      </c>
    </row>
    <row r="11" spans="1:4" x14ac:dyDescent="0.25">
      <c r="A11" s="70" t="s">
        <v>1</v>
      </c>
      <c r="B11" s="6">
        <v>12</v>
      </c>
      <c r="C11" s="6">
        <v>76</v>
      </c>
      <c r="D11" s="6">
        <v>30</v>
      </c>
    </row>
    <row r="12" spans="1:4" x14ac:dyDescent="0.25">
      <c r="A12" s="70" t="s">
        <v>4</v>
      </c>
      <c r="B12" s="6">
        <v>0</v>
      </c>
      <c r="C12" s="6">
        <v>260</v>
      </c>
      <c r="D12" s="6">
        <v>7</v>
      </c>
    </row>
    <row r="13" spans="1:4" x14ac:dyDescent="0.25">
      <c r="A13" s="64" t="s">
        <v>2</v>
      </c>
      <c r="B13" s="34">
        <v>0</v>
      </c>
      <c r="C13" s="34">
        <v>8</v>
      </c>
      <c r="D13" s="34">
        <v>2</v>
      </c>
    </row>
    <row r="14" spans="1:4" x14ac:dyDescent="0.25">
      <c r="A14" s="1"/>
      <c r="B14" s="6"/>
      <c r="C14" s="6"/>
      <c r="D14" s="6"/>
    </row>
    <row r="15" spans="1:4" ht="15" customHeight="1" x14ac:dyDescent="0.25">
      <c r="A15" s="94" t="s">
        <v>436</v>
      </c>
      <c r="B15" s="94"/>
      <c r="C15" s="94"/>
      <c r="D15" s="94"/>
    </row>
    <row r="16" spans="1:4" ht="15" customHeight="1" x14ac:dyDescent="0.25">
      <c r="A16" s="94"/>
      <c r="B16" s="94"/>
      <c r="C16" s="94"/>
      <c r="D16" s="94"/>
    </row>
    <row r="17" spans="1:4" x14ac:dyDescent="0.25">
      <c r="A17" s="94"/>
      <c r="B17" s="94"/>
      <c r="C17" s="94"/>
      <c r="D17" s="94"/>
    </row>
    <row r="18" spans="1:4" x14ac:dyDescent="0.25">
      <c r="A18" s="1"/>
      <c r="B18" s="6"/>
      <c r="C18" s="6"/>
      <c r="D18" s="6"/>
    </row>
    <row r="19" spans="1:4" x14ac:dyDescent="0.25">
      <c r="A19" s="94" t="s">
        <v>422</v>
      </c>
      <c r="B19" s="94"/>
      <c r="C19" s="94"/>
      <c r="D19" s="94"/>
    </row>
    <row r="20" spans="1:4" x14ac:dyDescent="0.25">
      <c r="A20" s="94"/>
      <c r="B20" s="94"/>
      <c r="C20" s="94"/>
      <c r="D20" s="94"/>
    </row>
    <row r="21" spans="1:4" x14ac:dyDescent="0.25">
      <c r="A21" s="94"/>
      <c r="B21" s="94"/>
      <c r="C21" s="94"/>
      <c r="D21" s="94"/>
    </row>
    <row r="22" spans="1:4" x14ac:dyDescent="0.25">
      <c r="A22" s="94"/>
      <c r="B22" s="94"/>
      <c r="C22" s="94"/>
      <c r="D22" s="94"/>
    </row>
    <row r="23" spans="1:4" x14ac:dyDescent="0.25">
      <c r="A23" s="9"/>
      <c r="B23" s="34"/>
      <c r="C23" s="34"/>
      <c r="D23" s="34"/>
    </row>
  </sheetData>
  <mergeCells count="4">
    <mergeCell ref="A19:D22"/>
    <mergeCell ref="A15:D17"/>
    <mergeCell ref="A6:D6"/>
    <mergeCell ref="A2:B2"/>
  </mergeCells>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1. Active-Duty to Civilians</vt:lpstr>
      <vt:lpstr>2. DoD Occupations</vt:lpstr>
      <vt:lpstr>Figure 1</vt:lpstr>
      <vt:lpstr>Figure 2</vt:lpstr>
      <vt:lpstr>Figure 3</vt:lpstr>
      <vt:lpstr>Figure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Bayo</dc:creator>
  <cp:lastModifiedBy>Gabe Waggoner</cp:lastModifiedBy>
  <cp:lastPrinted>2014-07-11T14:43:23Z</cp:lastPrinted>
  <dcterms:created xsi:type="dcterms:W3CDTF">2013-03-21T18:13:44Z</dcterms:created>
  <dcterms:modified xsi:type="dcterms:W3CDTF">2015-12-02T16:33:37Z</dcterms:modified>
</cp:coreProperties>
</file>